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niel\Desktop\ARCM\2025-2026\"/>
    </mc:Choice>
  </mc:AlternateContent>
  <xr:revisionPtr revIDLastSave="0" documentId="13_ncr:1_{1388E4C0-D8FE-45BC-8C22-E4131311B4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ÉTAILS" sheetId="4" r:id="rId1"/>
    <sheet name="SOMMAIRE" sheetId="5" r:id="rId2"/>
    <sheet name="CALENDRIER" sheetId="11" r:id="rId3"/>
    <sheet name="Sheet1" sheetId="10" r:id="rId4"/>
    <sheet name="REÇU CQ" sheetId="12" r:id="rId5"/>
  </sheets>
  <definedNames>
    <definedName name="_xlnm._FilterDatabase" localSheetId="0" hidden="1">DÉTAILS!#REF!</definedName>
    <definedName name="_xlnm.Print_Area" localSheetId="0">DÉTAILS!$B$1:$L$61</definedName>
    <definedName name="_xlnm.Print_Area" localSheetId="4">'REÇU CQ'!$A$1:$J$44</definedName>
    <definedName name="_xlnm.Print_Titles" localSheetId="1">SOMMAIRE!$1:$2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5" l="1"/>
  <c r="B12" i="5"/>
  <c r="D11" i="4"/>
  <c r="D3" i="10" s="1"/>
  <c r="D43" i="4"/>
  <c r="H6" i="12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3" i="10"/>
  <c r="D5" i="10"/>
  <c r="D7" i="10"/>
  <c r="D10" i="10"/>
  <c r="D13" i="10"/>
  <c r="D14" i="10"/>
  <c r="D18" i="10"/>
  <c r="D24" i="10"/>
  <c r="E7" i="11"/>
  <c r="E8" i="11" s="1"/>
  <c r="E9" i="11" s="1"/>
  <c r="E10" i="11" s="1"/>
  <c r="E12" i="11" s="1"/>
  <c r="E13" i="11" s="1"/>
  <c r="E14" i="11" s="1"/>
  <c r="E16" i="11" s="1"/>
  <c r="E17" i="11" s="1"/>
  <c r="E18" i="11" s="1"/>
  <c r="E19" i="11" s="1"/>
  <c r="E21" i="11" s="1"/>
  <c r="E22" i="11" s="1"/>
  <c r="E23" i="11" s="1"/>
  <c r="E25" i="11" s="1"/>
  <c r="E26" i="11" s="1"/>
  <c r="E27" i="11" s="1"/>
  <c r="E29" i="11" s="1"/>
  <c r="E30" i="11" s="1"/>
  <c r="E31" i="11" s="1"/>
  <c r="E33" i="11" s="1"/>
  <c r="E34" i="11" s="1"/>
  <c r="E35" i="11" s="1"/>
  <c r="E36" i="11" s="1"/>
  <c r="E38" i="11" s="1"/>
  <c r="E39" i="11" s="1"/>
  <c r="E40" i="11" s="1"/>
  <c r="E42" i="11" s="1"/>
  <c r="E43" i="11" s="1"/>
  <c r="E44" i="11" s="1"/>
  <c r="F7" i="11"/>
  <c r="F8" i="11" s="1"/>
  <c r="F9" i="11" s="1"/>
  <c r="F10" i="11" s="1"/>
  <c r="F12" i="11" s="1"/>
  <c r="F13" i="11" s="1"/>
  <c r="F14" i="11" s="1"/>
  <c r="F16" i="11" s="1"/>
  <c r="F17" i="11" s="1"/>
  <c r="F18" i="11" s="1"/>
  <c r="F20" i="11" s="1"/>
  <c r="F21" i="11" s="1"/>
  <c r="F22" i="11" s="1"/>
  <c r="F23" i="11" s="1"/>
  <c r="F25" i="11" s="1"/>
  <c r="F26" i="11" s="1"/>
  <c r="F27" i="11" s="1"/>
  <c r="F29" i="11" s="1"/>
  <c r="F30" i="11" s="1"/>
  <c r="F31" i="11" s="1"/>
  <c r="F33" i="11" s="1"/>
  <c r="F34" i="11" s="1"/>
  <c r="F35" i="11" s="1"/>
  <c r="F36" i="11" s="1"/>
  <c r="F38" i="11" s="1"/>
  <c r="F39" i="11" s="1"/>
  <c r="F40" i="11" s="1"/>
  <c r="F42" i="11" s="1"/>
  <c r="F43" i="11" s="1"/>
  <c r="F44" i="11" s="1"/>
  <c r="G7" i="11"/>
  <c r="G8" i="11" s="1"/>
  <c r="G9" i="11" s="1"/>
  <c r="G10" i="11" s="1"/>
  <c r="G12" i="11" s="1"/>
  <c r="G13" i="11" s="1"/>
  <c r="G14" i="11" s="1"/>
  <c r="G16" i="11" s="1"/>
  <c r="G17" i="11" s="1"/>
  <c r="G18" i="11" s="1"/>
  <c r="G20" i="11" s="1"/>
  <c r="G21" i="11" s="1"/>
  <c r="G22" i="11" s="1"/>
  <c r="G23" i="11" s="1"/>
  <c r="G25" i="11" s="1"/>
  <c r="G26" i="11" s="1"/>
  <c r="G27" i="11" s="1"/>
  <c r="G29" i="11" s="1"/>
  <c r="G30" i="11" s="1"/>
  <c r="G31" i="11" s="1"/>
  <c r="G33" i="11" s="1"/>
  <c r="G34" i="11" s="1"/>
  <c r="G35" i="11" s="1"/>
  <c r="G37" i="11" s="1"/>
  <c r="G38" i="11" s="1"/>
  <c r="G39" i="11" s="1"/>
  <c r="G40" i="11" s="1"/>
  <c r="G42" i="11" s="1"/>
  <c r="G43" i="11" s="1"/>
  <c r="G44" i="11" s="1"/>
  <c r="H7" i="11"/>
  <c r="H8" i="11" s="1"/>
  <c r="H9" i="11" s="1"/>
  <c r="H11" i="11" s="1"/>
  <c r="H12" i="11" s="1"/>
  <c r="H13" i="11" s="1"/>
  <c r="H14" i="11" s="1"/>
  <c r="H16" i="11" s="1"/>
  <c r="H17" i="11" s="1"/>
  <c r="H18" i="11" s="1"/>
  <c r="H20" i="11" s="1"/>
  <c r="H21" i="11" s="1"/>
  <c r="H22" i="11" s="1"/>
  <c r="H23" i="11" s="1"/>
  <c r="H25" i="11" s="1"/>
  <c r="H26" i="11" s="1"/>
  <c r="H27" i="11" s="1"/>
  <c r="H29" i="11" s="1"/>
  <c r="H30" i="11" s="1"/>
  <c r="H31" i="11" s="1"/>
  <c r="H33" i="11" s="1"/>
  <c r="H34" i="11" s="1"/>
  <c r="H35" i="11" s="1"/>
  <c r="H37" i="11" s="1"/>
  <c r="H38" i="11" s="1"/>
  <c r="H39" i="11" s="1"/>
  <c r="H40" i="11" s="1"/>
  <c r="H42" i="11" s="1"/>
  <c r="H43" i="11" s="1"/>
  <c r="H44" i="11" s="1"/>
  <c r="B8" i="11"/>
  <c r="B9" i="11" s="1"/>
  <c r="B10" i="11" s="1"/>
  <c r="B12" i="11" s="1"/>
  <c r="B13" i="11" s="1"/>
  <c r="B14" i="11" s="1"/>
  <c r="B15" i="11" s="1"/>
  <c r="B17" i="11" s="1"/>
  <c r="B18" i="11" s="1"/>
  <c r="B19" i="11" s="1"/>
  <c r="B21" i="11" s="1"/>
  <c r="B22" i="11" s="1"/>
  <c r="B23" i="11" s="1"/>
  <c r="B25" i="11" s="1"/>
  <c r="B26" i="11" s="1"/>
  <c r="B27" i="11" s="1"/>
  <c r="B29" i="11" s="1"/>
  <c r="B30" i="11" s="1"/>
  <c r="B31" i="11" s="1"/>
  <c r="B32" i="11" s="1"/>
  <c r="B34" i="11" s="1"/>
  <c r="B35" i="11" s="1"/>
  <c r="B36" i="11" s="1"/>
  <c r="B38" i="11" s="1"/>
  <c r="B39" i="11" s="1"/>
  <c r="B40" i="11" s="1"/>
  <c r="B41" i="11" s="1"/>
  <c r="B43" i="11" s="1"/>
  <c r="B44" i="11" s="1"/>
  <c r="B45" i="11" s="1"/>
  <c r="C8" i="11"/>
  <c r="C9" i="11" s="1"/>
  <c r="C10" i="11" s="1"/>
  <c r="C12" i="11" s="1"/>
  <c r="C13" i="11" s="1"/>
  <c r="C14" i="11" s="1"/>
  <c r="C16" i="11" s="1"/>
  <c r="C17" i="11" s="1"/>
  <c r="C18" i="11" s="1"/>
  <c r="C19" i="11" s="1"/>
  <c r="C21" i="11" s="1"/>
  <c r="C22" i="11" s="1"/>
  <c r="C23" i="11" s="1"/>
  <c r="C25" i="11" s="1"/>
  <c r="C26" i="11" s="1"/>
  <c r="C27" i="11" s="1"/>
  <c r="C29" i="11" s="1"/>
  <c r="C30" i="11" s="1"/>
  <c r="C31" i="11" s="1"/>
  <c r="C32" i="11" s="1"/>
  <c r="C34" i="11" s="1"/>
  <c r="C35" i="11" s="1"/>
  <c r="C36" i="11" s="1"/>
  <c r="C38" i="11" s="1"/>
  <c r="C39" i="11" s="1"/>
  <c r="C40" i="11" s="1"/>
  <c r="C42" i="11" s="1"/>
  <c r="C43" i="11" s="1"/>
  <c r="C44" i="11" s="1"/>
  <c r="C45" i="11" s="1"/>
  <c r="D8" i="11"/>
  <c r="D9" i="11" s="1"/>
  <c r="D10" i="11" s="1"/>
  <c r="D12" i="11" s="1"/>
  <c r="D13" i="11" s="1"/>
  <c r="D14" i="11" s="1"/>
  <c r="D16" i="11" s="1"/>
  <c r="D17" i="11" s="1"/>
  <c r="D18" i="11" s="1"/>
  <c r="D19" i="11" s="1"/>
  <c r="D21" i="11" s="1"/>
  <c r="D22" i="11" s="1"/>
  <c r="D23" i="11" s="1"/>
  <c r="D25" i="11" s="1"/>
  <c r="D26" i="11" s="1"/>
  <c r="D27" i="11" s="1"/>
  <c r="D29" i="11" s="1"/>
  <c r="D30" i="11" s="1"/>
  <c r="D31" i="11" s="1"/>
  <c r="D32" i="11" s="1"/>
  <c r="D34" i="11" s="1"/>
  <c r="D35" i="11" s="1"/>
  <c r="D36" i="11" s="1"/>
  <c r="D38" i="11" s="1"/>
  <c r="D39" i="11" s="1"/>
  <c r="D40" i="11" s="1"/>
  <c r="D42" i="11" s="1"/>
  <c r="D43" i="11" s="1"/>
  <c r="D44" i="11" s="1"/>
  <c r="D45" i="11" s="1"/>
  <c r="D61" i="4"/>
  <c r="D59" i="4"/>
  <c r="D23" i="10" s="1"/>
  <c r="D58" i="4"/>
  <c r="D57" i="4"/>
  <c r="D56" i="4"/>
  <c r="D55" i="4"/>
  <c r="E13" i="10"/>
  <c r="E9" i="10"/>
  <c r="E12" i="10"/>
  <c r="E15" i="10"/>
  <c r="E18" i="10"/>
  <c r="E7" i="10"/>
  <c r="E20" i="10"/>
  <c r="E10" i="10"/>
  <c r="E3" i="10"/>
  <c r="E23" i="10"/>
  <c r="E6" i="10"/>
  <c r="E21" i="10"/>
  <c r="E14" i="10"/>
  <c r="E11" i="10"/>
  <c r="E22" i="10"/>
  <c r="E5" i="10"/>
  <c r="E16" i="10"/>
  <c r="E8" i="10"/>
  <c r="E4" i="10"/>
  <c r="E24" i="10"/>
  <c r="E17" i="10"/>
  <c r="E19" i="10"/>
  <c r="D19" i="10" l="1"/>
  <c r="D20" i="10"/>
  <c r="D21" i="10"/>
  <c r="D22" i="10"/>
  <c r="D51" i="4"/>
  <c r="D16" i="10" s="1"/>
  <c r="D49" i="4"/>
  <c r="D17" i="10" s="1"/>
  <c r="D45" i="4" l="1"/>
  <c r="D15" i="10" s="1"/>
  <c r="D37" i="4"/>
  <c r="D11" i="10" s="1"/>
  <c r="D35" i="4"/>
  <c r="D12" i="10" s="1"/>
  <c r="D21" i="4"/>
  <c r="D9" i="10" s="1"/>
  <c r="D19" i="4"/>
  <c r="D8" i="10" s="1"/>
  <c r="D25" i="4"/>
  <c r="D6" i="10" s="1"/>
  <c r="D13" i="4"/>
  <c r="D4" i="10" s="1"/>
  <c r="D9" i="4" l="1"/>
  <c r="H3" i="11"/>
  <c r="H4" i="11" s="1"/>
  <c r="H5" i="11" s="1"/>
  <c r="G3" i="11"/>
  <c r="G4" i="11" s="1"/>
  <c r="G5" i="11" s="1"/>
  <c r="F3" i="11"/>
  <c r="F4" i="11" s="1"/>
  <c r="F5" i="11" s="1"/>
  <c r="E3" i="11"/>
  <c r="E4" i="11" s="1"/>
  <c r="E5" i="11" s="1"/>
  <c r="D3" i="11"/>
  <c r="D4" i="11" s="1"/>
  <c r="D5" i="11" s="1"/>
  <c r="D6" i="11" s="1"/>
  <c r="C3" i="11"/>
  <c r="C4" i="11" s="1"/>
  <c r="C5" i="11" s="1"/>
  <c r="C6" i="11" s="1"/>
  <c r="B3" i="11"/>
  <c r="B4" i="11" s="1"/>
  <c r="B5" i="11" s="1"/>
  <c r="B6" i="11" s="1"/>
  <c r="C25" i="5"/>
  <c r="C24" i="5"/>
  <c r="B24" i="5"/>
  <c r="C16" i="5"/>
  <c r="C15" i="5"/>
  <c r="C14" i="5"/>
  <c r="B15" i="5"/>
  <c r="B16" i="5"/>
  <c r="B14" i="5"/>
  <c r="E64" i="5" l="1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D64" i="5"/>
  <c r="B18" i="5"/>
  <c r="B20" i="5"/>
  <c r="B22" i="5"/>
  <c r="B27" i="5"/>
  <c r="C20" i="5" l="1"/>
  <c r="C36" i="5" l="1"/>
  <c r="C37" i="5"/>
  <c r="C38" i="5"/>
  <c r="C39" i="5"/>
  <c r="C35" i="5"/>
  <c r="C63" i="5"/>
  <c r="C61" i="5"/>
  <c r="C31" i="5"/>
  <c r="C29" i="5"/>
  <c r="C33" i="5"/>
  <c r="C27" i="5"/>
  <c r="C22" i="5"/>
  <c r="C59" i="5"/>
  <c r="C57" i="5"/>
  <c r="C55" i="5"/>
  <c r="C18" i="5"/>
  <c r="C53" i="5"/>
  <c r="C10" i="5"/>
  <c r="C51" i="5"/>
  <c r="C49" i="5"/>
  <c r="C47" i="5"/>
  <c r="C45" i="5"/>
  <c r="C43" i="5"/>
  <c r="C8" i="5"/>
  <c r="C4" i="5"/>
  <c r="C41" i="5"/>
  <c r="B63" i="5" l="1"/>
  <c r="B39" i="5"/>
  <c r="B38" i="5"/>
  <c r="B37" i="5"/>
  <c r="B36" i="5"/>
  <c r="B35" i="5"/>
  <c r="B61" i="5"/>
  <c r="B31" i="5"/>
  <c r="B29" i="5"/>
  <c r="B33" i="5"/>
  <c r="B59" i="5"/>
  <c r="B57" i="5"/>
  <c r="B55" i="5"/>
  <c r="B53" i="5"/>
  <c r="B10" i="5"/>
  <c r="B51" i="5"/>
  <c r="B49" i="5"/>
  <c r="B47" i="5"/>
  <c r="B45" i="5"/>
  <c r="B43" i="5"/>
  <c r="B41" i="5"/>
  <c r="B8" i="5"/>
  <c r="B4" i="5"/>
  <c r="A1" i="5"/>
</calcChain>
</file>

<file path=xl/sharedStrings.xml><?xml version="1.0" encoding="utf-8"?>
<sst xmlns="http://schemas.openxmlformats.org/spreadsheetml/2006/main" count="573" uniqueCount="330">
  <si>
    <t>Évenements</t>
  </si>
  <si>
    <t>Class</t>
  </si>
  <si>
    <t>Date-Régionaux</t>
  </si>
  <si>
    <t>Baie D'Urfe</t>
  </si>
  <si>
    <t>Bel-Aire</t>
  </si>
  <si>
    <t>Boucherville</t>
  </si>
  <si>
    <t>Glenmore</t>
  </si>
  <si>
    <t>Hudson Legion</t>
  </si>
  <si>
    <t>Hudson Whitlock</t>
  </si>
  <si>
    <t>Lachine</t>
  </si>
  <si>
    <t>Laval</t>
  </si>
  <si>
    <t>Mont Bruno</t>
  </si>
  <si>
    <t>Montreal West</t>
  </si>
  <si>
    <t>Otterburn</t>
  </si>
  <si>
    <t>Pointe Claire</t>
  </si>
  <si>
    <t>Rosemere</t>
  </si>
  <si>
    <t>Royal Mtl</t>
  </si>
  <si>
    <t>St. Lambert</t>
  </si>
  <si>
    <t>TMR</t>
  </si>
  <si>
    <t>ARCM Mixte</t>
  </si>
  <si>
    <t>ARCM</t>
  </si>
  <si>
    <t>Finale Circuit Adulte (H/F/Sr)</t>
  </si>
  <si>
    <t>n/a</t>
  </si>
  <si>
    <t>Grand Match/Dame</t>
  </si>
  <si>
    <t>D</t>
  </si>
  <si>
    <t>Scotties-Femmes</t>
  </si>
  <si>
    <t>X</t>
  </si>
  <si>
    <t>Tankard-Hommes</t>
  </si>
  <si>
    <t>Guerre des clubs</t>
  </si>
  <si>
    <t>Serie Club</t>
  </si>
  <si>
    <t>Gouverneur Général</t>
  </si>
  <si>
    <t>Filiale</t>
  </si>
  <si>
    <t>E</t>
  </si>
  <si>
    <t>&gt;13</t>
  </si>
  <si>
    <t>Double Mixte</t>
  </si>
  <si>
    <t>Tournoi Lakeshore</t>
  </si>
  <si>
    <t>xx</t>
  </si>
  <si>
    <t>Gordon International</t>
  </si>
  <si>
    <t>Kurling For Kids</t>
  </si>
  <si>
    <t>All Day</t>
  </si>
  <si>
    <t>Evening only</t>
  </si>
  <si>
    <t>Day only</t>
  </si>
  <si>
    <t>After 13h00</t>
  </si>
  <si>
    <t>&lt;20</t>
  </si>
  <si>
    <t>Up to 20h00</t>
  </si>
  <si>
    <t>Date Limite</t>
  </si>
  <si>
    <t>An.Dern.</t>
  </si>
  <si>
    <t>Endroits</t>
  </si>
  <si>
    <t>Provincial</t>
  </si>
  <si>
    <t>Date-National</t>
  </si>
  <si>
    <t>0 équipes</t>
  </si>
  <si>
    <t>16 équipes</t>
  </si>
  <si>
    <t xml:space="preserve">16 équipes </t>
  </si>
  <si>
    <t>0/0 équipes</t>
  </si>
  <si>
    <t>12 équipes</t>
  </si>
  <si>
    <t>7/0 éq.</t>
  </si>
  <si>
    <t>Masculin</t>
  </si>
  <si>
    <t>Lassie</t>
  </si>
  <si>
    <t>Féminin</t>
  </si>
  <si>
    <t>Senior ouvert</t>
  </si>
  <si>
    <t>Lady Gilmour</t>
  </si>
  <si>
    <t>Mixte</t>
  </si>
  <si>
    <t>Montréal</t>
  </si>
  <si>
    <t>Provincial U18 (H/F)</t>
  </si>
  <si>
    <t>Série Performance</t>
  </si>
  <si>
    <t>Série Élite</t>
  </si>
  <si>
    <t>Jamboree Junior</t>
  </si>
  <si>
    <t>Championat des Clubs</t>
  </si>
  <si>
    <t>Autres Comp.</t>
  </si>
  <si>
    <t>Ottawa</t>
  </si>
  <si>
    <t>Qualif Tankard</t>
  </si>
  <si>
    <t>Provincial Colts</t>
  </si>
  <si>
    <t>Su</t>
  </si>
  <si>
    <t>M</t>
  </si>
  <si>
    <t>Tu</t>
  </si>
  <si>
    <t>W</t>
  </si>
  <si>
    <t>Th</t>
  </si>
  <si>
    <t>F</t>
  </si>
  <si>
    <t>Sa</t>
  </si>
  <si>
    <t>OCTOBRE</t>
  </si>
  <si>
    <t>NOVEMBRE</t>
  </si>
  <si>
    <t>DECEMBRE</t>
  </si>
  <si>
    <t>JANVIER</t>
  </si>
  <si>
    <t>FÉVRIER</t>
  </si>
  <si>
    <t>MARS</t>
  </si>
  <si>
    <t>AVRIL</t>
  </si>
  <si>
    <t>JUIN</t>
  </si>
  <si>
    <t>Date Limite CQ</t>
  </si>
  <si>
    <t>Clubs/Autres</t>
  </si>
  <si>
    <t>Provinciaux ÉLITE</t>
  </si>
  <si>
    <t>Provinciaux PERFORMANCE</t>
  </si>
  <si>
    <t>Provinciaux SÉRIE CLUB</t>
  </si>
  <si>
    <t>Provinciaux AUTRES</t>
  </si>
  <si>
    <t>MAI</t>
  </si>
  <si>
    <t>ARCM/Canadian Branch of RCCC</t>
  </si>
  <si>
    <t>OTHER SPIELS / AUTRES TOURNOIS</t>
  </si>
  <si>
    <t>SEPTEMBRE</t>
  </si>
  <si>
    <t>Provincial U20 (H/F)</t>
  </si>
  <si>
    <t>Novices ouvert</t>
  </si>
  <si>
    <t>PROVINCIAL COLTS</t>
  </si>
  <si>
    <t>Hommes, Femmes &amp; Senior H</t>
  </si>
  <si>
    <t>CATÉGORIE</t>
  </si>
  <si>
    <t>LASSIE</t>
  </si>
  <si>
    <t>ST-MAURICE</t>
  </si>
  <si>
    <t>LADY GILMOUR</t>
  </si>
  <si>
    <t>ROYAL VICTORIA JUBILEE</t>
  </si>
  <si>
    <t>4 catégories</t>
  </si>
  <si>
    <t>COUPE CALEDONIA</t>
  </si>
  <si>
    <t>Masculin &amp; Féminin</t>
  </si>
  <si>
    <t>GUERRE DES CLUBS</t>
  </si>
  <si>
    <t>Garçons &amp; Filles</t>
  </si>
  <si>
    <t>JAMBOREE JUNIOR</t>
  </si>
  <si>
    <t>2 Hommes &amp; 2 Femmes</t>
  </si>
  <si>
    <t>MIXTE</t>
  </si>
  <si>
    <t>1 Homme &amp; 1 Femme</t>
  </si>
  <si>
    <t>DOUBLE MIXTE</t>
  </si>
  <si>
    <t>QUALIF TANKARD</t>
  </si>
  <si>
    <t>SÉRIE ÉLITE</t>
  </si>
  <si>
    <t>1 homme, 1 femme, 1 senior, 1 junior</t>
  </si>
  <si>
    <t>INSCRIPTION 
Date limite</t>
  </si>
  <si>
    <t>RÉGIONAL
Date et Endroit</t>
  </si>
  <si>
    <t>PROVINCIAL
Date</t>
  </si>
  <si>
    <t>PROVINCIAL
Endroit</t>
  </si>
  <si>
    <t>FAUTEUIL ROULANT</t>
  </si>
  <si>
    <t>Finale du Circuit Nov 14-17 Ville Mont-Royal</t>
  </si>
  <si>
    <t>Qualif Tankard Dec 19-22 Valleyfield</t>
  </si>
  <si>
    <t>Provincial U-18 Jan 2-5</t>
  </si>
  <si>
    <t>Provincial U-20 Feb 5-9</t>
  </si>
  <si>
    <t>Guerre des Clubs Jan 10-12</t>
  </si>
  <si>
    <t>Tankard/Scotties Jan 20-26 Alma</t>
  </si>
  <si>
    <t>Sénior Hommes et Femmes Mar 22-30 Etchemin</t>
  </si>
  <si>
    <t>Championat des Clubs Mar 14-16 Amos</t>
  </si>
  <si>
    <t>Jamboree Junior April 28-30 Chicoutimi</t>
  </si>
  <si>
    <t>Provincial Fauteuil Roulant TBD</t>
  </si>
  <si>
    <t>Finale des régions U-15 April 11-13 Lennoxville</t>
  </si>
  <si>
    <t>Maîtres Hommes et Femmes Feb 8-16</t>
  </si>
  <si>
    <t>Provincial Colts Apr 10-13 Sherbrooke</t>
  </si>
  <si>
    <t>Coupe Caledonia Apr 25-27</t>
  </si>
  <si>
    <t>C3R Open Nov 3-10</t>
  </si>
  <si>
    <t>Callenge de Curling Desjardins Nov 21-24</t>
  </si>
  <si>
    <t>Challenge Lions-Desjardins Nov 22-24</t>
  </si>
  <si>
    <t>Baie d'Urfé Classic Oct 18-20</t>
  </si>
  <si>
    <t>Tournoi Invitation Rosemère Jan 31 - Feb 2</t>
  </si>
  <si>
    <t>Tournoi Sénior et Masters Trois-Rivières Jan 9-12</t>
  </si>
  <si>
    <t>Invitation Vallée de la Gatineau Feb 20-23</t>
  </si>
  <si>
    <t>Tournoi open Grand-Mère Oct 11-13</t>
  </si>
  <si>
    <t>Valleyfiled Invitational Sep 26-29</t>
  </si>
  <si>
    <t>Tournoi Equinox (TMR) Sept 20-22</t>
  </si>
  <si>
    <t>Rideau Cashspiel Nov 15-17</t>
  </si>
  <si>
    <t>Grande Dame/Grand Match Nov 23</t>
  </si>
  <si>
    <t>Tim Caverly Spiel Dec 27-28-29</t>
  </si>
  <si>
    <t>Governor General Finals Feb 15</t>
  </si>
  <si>
    <t>7 équipes</t>
  </si>
  <si>
    <t>Lakeshore Feb 15-16</t>
  </si>
  <si>
    <t>Lakeshore Feb 22-23</t>
  </si>
  <si>
    <t>Maîtres (H/F) Régional 17-19 Jan</t>
  </si>
  <si>
    <t>Championat des Clubs Régionaux 7-9 fév.</t>
  </si>
  <si>
    <t>Inter Jeux Feb 28 - Mar 3</t>
  </si>
  <si>
    <t>Double Mixte 30 jan. - 2 fév.</t>
  </si>
  <si>
    <t>Double Mixte Regional 13- 15 déc.</t>
  </si>
  <si>
    <t>Tournoi Sénior Quebec Sep. 26-29</t>
  </si>
  <si>
    <t>Capital Curling Fall Open Sep 27-29</t>
  </si>
  <si>
    <t>Capital Curling Classic Oct 11-13</t>
  </si>
  <si>
    <t>Capital Curling Huntley Open Oct 25-27</t>
  </si>
  <si>
    <t>Mixed April 2-6 Valleyfield</t>
  </si>
  <si>
    <t>5 équipes</t>
  </si>
  <si>
    <t xml:space="preserve"> 86 équipes</t>
  </si>
  <si>
    <t>16/0 équipes</t>
  </si>
  <si>
    <t>PROVINCIAL U18 (H/F)</t>
  </si>
  <si>
    <t>Maîtres (H/F)</t>
  </si>
  <si>
    <t>MAÎTRES (H/F)</t>
  </si>
  <si>
    <t>CHAMPIONAT DES CLUBS</t>
  </si>
  <si>
    <t>Coupe Caledonia</t>
  </si>
  <si>
    <t>Royal Victoria Jubilee</t>
  </si>
  <si>
    <t>St-Maurice</t>
  </si>
  <si>
    <t>Séniors (H/F)</t>
  </si>
  <si>
    <t>SÉNIORS (H/F)</t>
  </si>
  <si>
    <t>PROVINCIAL U20 (H/F)</t>
  </si>
  <si>
    <t>FINALE DES RÉGIONS U15</t>
  </si>
  <si>
    <t>Finale des régions U15</t>
  </si>
  <si>
    <t>N/A</t>
  </si>
  <si>
    <t>Lady Tweedsmuir TBD</t>
  </si>
  <si>
    <t>SCOTTIES-FEMMES</t>
  </si>
  <si>
    <t>TANKARD-HOMMES</t>
  </si>
  <si>
    <t>Junior Little Rocks</t>
  </si>
  <si>
    <t xml:space="preserve">Bonspiel Noël Tim Caverly   </t>
  </si>
  <si>
    <t>Capital Curling Valley Open Nov. 1-3</t>
  </si>
  <si>
    <t>DMMC Glenmore/Rosemere 8, 9, 10 Nov</t>
  </si>
  <si>
    <t>ARCM-Junior</t>
  </si>
  <si>
    <t>9 équipes</t>
  </si>
  <si>
    <t>27 décembre</t>
  </si>
  <si>
    <t>27-29 décembre</t>
  </si>
  <si>
    <t>DMMC TMR 11, 12, 13 Oct</t>
  </si>
  <si>
    <t>DMMC Lachine/Pointe Claire 6, 7, 8 Dec</t>
  </si>
  <si>
    <t>DMMC Boucherville 10, 11, 12 Jan</t>
  </si>
  <si>
    <t>Caravane Régional #2 Thurso &amp; Nairn 25-27 Oct</t>
  </si>
  <si>
    <t>Caravane Régional #3 Amos &amp; Alma 29 Nov - 1 Dec</t>
  </si>
  <si>
    <t>CIRCUIT COLTS</t>
  </si>
  <si>
    <t>Jacques-Cartier 4-6 Oct</t>
  </si>
  <si>
    <t>Glenmore 18-20 Oct</t>
  </si>
  <si>
    <t>Aurèle-Racine 25-27 Oct</t>
  </si>
  <si>
    <t>Mont-Bruno 29 Nov - 1 Dec</t>
  </si>
  <si>
    <t>Laval-sur-le-Lac 6-8 Dec</t>
  </si>
  <si>
    <t>Montreal West 5-7 Jan</t>
  </si>
  <si>
    <t>Trois-Rivières 17-19 Jan</t>
  </si>
  <si>
    <t>Valleyfield 24-26 Jan</t>
  </si>
  <si>
    <t>Boucherville 21-23 Fev</t>
  </si>
  <si>
    <t>Victoria 28 Fev - 2 Mar</t>
  </si>
  <si>
    <t>Colts Régionaux 13-16 mars</t>
  </si>
  <si>
    <t>Mixte Régionaux 27 fev - 2 mars</t>
  </si>
  <si>
    <t>Senior (H/F) Régional 20-23 Fév.</t>
  </si>
  <si>
    <t>Caravane Régional #1 Aurèle-Racine &amp; Sherbrooke 4-6 Oct</t>
  </si>
  <si>
    <t>Tournoi Laval Sénior Oct 4-6</t>
  </si>
  <si>
    <t>Lachine 15-17 Nov</t>
  </si>
  <si>
    <t>Challenge Nord-Ouest Air Creebec / Agnico Eagle Oct 31 - Nov 3</t>
  </si>
  <si>
    <t>Tournoi Sénior et Maitres Kenogami Oct 31 - Nov 3</t>
  </si>
  <si>
    <t>Skins Game Noranda Nov 8-10</t>
  </si>
  <si>
    <t>Coupe Molson Dry Nov 4-10</t>
  </si>
  <si>
    <t>Vic Open Dec 6-8</t>
  </si>
  <si>
    <t>Tournoi Sénior Trois-Rivières Feb 6-9</t>
  </si>
  <si>
    <t>Classique Agnico Eagle Feb 13-16</t>
  </si>
  <si>
    <t>Balai de cuivre Feb 28 - Mar 2</t>
  </si>
  <si>
    <t>Manicouagan Invitation Mar 20-23</t>
  </si>
  <si>
    <t>Tournoi Curloup Apr 2-6</t>
  </si>
  <si>
    <t>Bonspiel Invitation les Crabiers du Nord Apr 11-13</t>
  </si>
  <si>
    <t>Saguenay Super Cashspiel Apr 21-27</t>
  </si>
  <si>
    <t>ARCM Mixte Nov 9</t>
  </si>
  <si>
    <t>18-21 décembre</t>
  </si>
  <si>
    <t>15 novembre</t>
  </si>
  <si>
    <t>8 novembre</t>
  </si>
  <si>
    <t>116/56 éq.</t>
  </si>
  <si>
    <t>13-16 novembre</t>
  </si>
  <si>
    <t>Québec</t>
  </si>
  <si>
    <t>7-11 janvier</t>
  </si>
  <si>
    <t>23-25 janvier</t>
  </si>
  <si>
    <t>4-11 janvier</t>
  </si>
  <si>
    <t>5-8 février</t>
  </si>
  <si>
    <t>Mauricie</t>
  </si>
  <si>
    <t>à venir</t>
  </si>
  <si>
    <t>14-22 février</t>
  </si>
  <si>
    <t>25 fév. - 1 mars</t>
  </si>
  <si>
    <t>Jeux du Québec</t>
  </si>
  <si>
    <t>4-7 mars</t>
  </si>
  <si>
    <t>4/0 équipes</t>
  </si>
  <si>
    <t>14-22 mars</t>
  </si>
  <si>
    <t>27-29 mars</t>
  </si>
  <si>
    <t>8-12 avril</t>
  </si>
  <si>
    <t>16-19 avril</t>
  </si>
  <si>
    <t>10-12 avril</t>
  </si>
  <si>
    <t>24-26 avril</t>
  </si>
  <si>
    <t>20-22 mars</t>
  </si>
  <si>
    <t>FINALE CIRCUIT ADULTE (H/F/Sr)</t>
  </si>
  <si>
    <t>JEUX DU QUÉBEC</t>
  </si>
  <si>
    <t>Fauteuil Roulant</t>
  </si>
  <si>
    <t>Blainville</t>
  </si>
  <si>
    <t>15-18 janvier</t>
  </si>
  <si>
    <t>12-15 mars</t>
  </si>
  <si>
    <t>4 avril</t>
  </si>
  <si>
    <t>Calendrier préliminaire</t>
  </si>
  <si>
    <t>2025-2026</t>
  </si>
  <si>
    <t>Mise à jour</t>
  </si>
  <si>
    <t>INSCRIPTION              Date limite</t>
  </si>
  <si>
    <t>RÉGIONAL                 Date liminte</t>
  </si>
  <si>
    <t>PROVINCIAL</t>
  </si>
  <si>
    <t>SITE</t>
  </si>
  <si>
    <t>Inscription ouverte</t>
  </si>
  <si>
    <t>18-21 décembre 2025</t>
  </si>
  <si>
    <t>PROVINCIAL FÉMININ</t>
  </si>
  <si>
    <t>-</t>
  </si>
  <si>
    <t>4-11 janvier 2026</t>
  </si>
  <si>
    <t>Rimouski</t>
  </si>
  <si>
    <t>TANKARD</t>
  </si>
  <si>
    <t>*FAUTEUIL ROULANT</t>
  </si>
  <si>
    <t>À venir</t>
  </si>
  <si>
    <t>TIGE</t>
  </si>
  <si>
    <t>Ouvert</t>
  </si>
  <si>
    <t>*29 janvier - 1 février 2026*</t>
  </si>
  <si>
    <t>5-8 février 2026</t>
  </si>
  <si>
    <r>
      <t>MA</t>
    </r>
    <r>
      <rPr>
        <b/>
        <sz val="15"/>
        <rFont val="Calibri"/>
        <family val="2"/>
      </rPr>
      <t>Î</t>
    </r>
    <r>
      <rPr>
        <b/>
        <sz val="15"/>
        <rFont val="Trebuchet MS"/>
        <family val="2"/>
      </rPr>
      <t>TRES HOMMES ET FEMMES</t>
    </r>
  </si>
  <si>
    <t>25 jancvier 2026</t>
  </si>
  <si>
    <t>14-22 février 2026</t>
  </si>
  <si>
    <t>Sept-Îles</t>
  </si>
  <si>
    <t>SENIOR HOMMES ET FEMMES</t>
  </si>
  <si>
    <t>14-22 mars 2026</t>
  </si>
  <si>
    <t>Noranda</t>
  </si>
  <si>
    <t>8-12 avril 2026</t>
  </si>
  <si>
    <t>Des Collines</t>
  </si>
  <si>
    <t>SÉRIE PERFORMANCE</t>
  </si>
  <si>
    <t>TIC-TAP-TOC</t>
  </si>
  <si>
    <t>À confirmer</t>
  </si>
  <si>
    <t>4 janvier 2026</t>
  </si>
  <si>
    <t>*PROVINCIAL U-18</t>
  </si>
  <si>
    <t>7-11 janvier 2026</t>
  </si>
  <si>
    <t>PROVINCIAL DOUBLE MIXTE JUNIOR</t>
  </si>
  <si>
    <t>1 Garçon et 1 fille</t>
  </si>
  <si>
    <t>*28 janvier - 1 février 2026*</t>
  </si>
  <si>
    <t>*PROVINCIAL U-20</t>
  </si>
  <si>
    <t>25 février - 1 mars 2026</t>
  </si>
  <si>
    <t>4-7 mars 2026</t>
  </si>
  <si>
    <t>20-22 mars 2026</t>
  </si>
  <si>
    <t>FINALE DES RÉGIONS U-15</t>
  </si>
  <si>
    <t>10-12 avril 2026</t>
  </si>
  <si>
    <t>Rivière-du-Loup</t>
  </si>
  <si>
    <t xml:space="preserve">SÉRIE CLUB </t>
  </si>
  <si>
    <t>1 homme, 1 femme,                  1 senior, 1 junior</t>
  </si>
  <si>
    <t>23-25 janvier 2026</t>
  </si>
  <si>
    <t>CHAMPIONNAT DES CLUBS</t>
  </si>
  <si>
    <t>27-29 mars 2026</t>
  </si>
  <si>
    <t>Chicoutimi</t>
  </si>
  <si>
    <t>24-26 avril 2026</t>
  </si>
  <si>
    <t>Ville Mont Royal et Montréal Ouest</t>
  </si>
  <si>
    <t>AUTRES COMPÉTITIONS</t>
  </si>
  <si>
    <t>FINALE DU CIRCUIT</t>
  </si>
  <si>
    <t>13-16 novembre 2025</t>
  </si>
  <si>
    <t>16-19 avril 2026</t>
  </si>
  <si>
    <t>Belvédère</t>
  </si>
  <si>
    <t xml:space="preserve"> Information et formulaires d'inscriptions sur www.curling-quebec.qc.ca</t>
  </si>
  <si>
    <t>Téléphonez-nous au 514-252-3088 ou sans frais au 1-888-292-2875</t>
  </si>
  <si>
    <t>*La durée exacte du championnat sera confirmée après la date limite d'inscription et pourra varier en fonction du nombre d'équipes participantes</t>
  </si>
  <si>
    <t>9-11 janvier</t>
  </si>
  <si>
    <t>26 fév - 1 mar</t>
  </si>
  <si>
    <t>19-22 mars</t>
  </si>
  <si>
    <t>Bél Aire</t>
  </si>
  <si>
    <t>ARCM U-15</t>
  </si>
  <si>
    <t>x</t>
  </si>
  <si>
    <t xml:space="preserve">ARCM JUNIOR U-15 </t>
  </si>
  <si>
    <t>14-15/21-22 février</t>
  </si>
  <si>
    <t>29 janv - 1er fev.</t>
  </si>
  <si>
    <t>Victoria</t>
  </si>
  <si>
    <t>Association Régionale Curling Montréal ( ARCM )
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</si>
</sst>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\,\ dd\ mmm"/>
    <numFmt numFmtId="165" formatCode="[$-409]d\-mmm\-yy;@"/>
    <numFmt numFmtId="166" formatCode="[$-409]dd\-mmm\-yy;@"/>
    <numFmt numFmtId="167" formatCode="dd/mmmm"/>
    <numFmt numFmtId="168" formatCode="[$-F800]dddd\,\ mmmm\ dd\,\ yyyy"/>
  </numFmts>
  <fonts count="34" x14ac:knownFonts="1"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0"/>
      <color theme="0"/>
      <name val="Arial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Verdana"/>
    </font>
    <font>
      <b/>
      <sz val="20"/>
      <name val="Trebuchet MS"/>
      <family val="2"/>
    </font>
    <font>
      <b/>
      <sz val="28"/>
      <color indexed="8"/>
      <name val="Trebuchet MS"/>
      <family val="2"/>
    </font>
    <font>
      <b/>
      <sz val="24"/>
      <color indexed="8"/>
      <name val="Trebuchet MS"/>
      <family val="2"/>
    </font>
    <font>
      <sz val="9"/>
      <name val="Verdana"/>
      <family val="2"/>
    </font>
    <font>
      <b/>
      <sz val="16"/>
      <color indexed="9"/>
      <name val="Trebuchet MS"/>
      <family val="2"/>
    </font>
    <font>
      <b/>
      <sz val="15"/>
      <name val="Trebuchet MS"/>
      <family val="2"/>
    </font>
    <font>
      <sz val="16"/>
      <name val="Trebuchet MS"/>
      <family val="2"/>
    </font>
    <font>
      <b/>
      <sz val="15"/>
      <name val="Calibri"/>
      <family val="2"/>
    </font>
    <font>
      <b/>
      <sz val="16"/>
      <name val="Trebuchet MS"/>
      <family val="2"/>
    </font>
    <font>
      <b/>
      <sz val="16"/>
      <color theme="1"/>
      <name val="Trebuchet MS"/>
      <family val="2"/>
    </font>
    <font>
      <b/>
      <sz val="15"/>
      <color indexed="8"/>
      <name val="Trebuchet MS"/>
      <family val="2"/>
    </font>
    <font>
      <sz val="16"/>
      <color indexed="8"/>
      <name val="Trebuchet MS"/>
      <family val="2"/>
    </font>
    <font>
      <sz val="10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9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10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12" fillId="12" borderId="45" applyNumberFormat="0" applyAlignment="0" applyProtection="0"/>
    <xf numFmtId="0" fontId="14" fillId="0" borderId="0"/>
    <xf numFmtId="0" fontId="10" fillId="16" borderId="0" applyNumberFormat="0" applyBorder="0" applyAlignment="0" applyProtection="0"/>
    <xf numFmtId="0" fontId="8" fillId="17" borderId="0" applyNumberFormat="0" applyBorder="0" applyAlignment="0" applyProtection="0"/>
    <xf numFmtId="0" fontId="20" fillId="0" borderId="0"/>
  </cellStyleXfs>
  <cellXfs count="258">
    <xf numFmtId="0" fontId="0" fillId="0" borderId="0" xfId="0"/>
    <xf numFmtId="0" fontId="2" fillId="0" borderId="3" xfId="1" applyBorder="1"/>
    <xf numFmtId="15" fontId="4" fillId="0" borderId="12" xfId="1" applyNumberFormat="1" applyFont="1" applyBorder="1"/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3" xfId="1" applyFont="1" applyBorder="1"/>
    <xf numFmtId="16" fontId="2" fillId="0" borderId="0" xfId="1" applyNumberFormat="1" applyAlignment="1">
      <alignment horizontal="center"/>
    </xf>
    <xf numFmtId="0" fontId="2" fillId="0" borderId="3" xfId="1" applyBorder="1" applyAlignment="1">
      <alignment horizontal="left"/>
    </xf>
    <xf numFmtId="0" fontId="4" fillId="0" borderId="11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1" applyAlignment="1">
      <alignment vertical="center"/>
    </xf>
    <xf numFmtId="0" fontId="3" fillId="0" borderId="0" xfId="1" applyFont="1" applyAlignment="1">
      <alignment vertical="center"/>
    </xf>
    <xf numFmtId="15" fontId="4" fillId="0" borderId="12" xfId="1" applyNumberFormat="1" applyFont="1" applyBorder="1" applyAlignment="1">
      <alignment vertical="center"/>
    </xf>
    <xf numFmtId="20" fontId="4" fillId="0" borderId="12" xfId="1" applyNumberFormat="1" applyFont="1" applyBorder="1" applyAlignment="1">
      <alignment horizontal="center" vertical="center"/>
    </xf>
    <xf numFmtId="20" fontId="4" fillId="0" borderId="13" xfId="1" applyNumberFormat="1" applyFont="1" applyBorder="1" applyAlignment="1">
      <alignment horizontal="center" vertical="center"/>
    </xf>
    <xf numFmtId="20" fontId="4" fillId="0" borderId="5" xfId="1" applyNumberFormat="1" applyFont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15" fontId="4" fillId="0" borderId="27" xfId="1" applyNumberFormat="1" applyFont="1" applyBorder="1" applyAlignment="1">
      <alignment vertical="center"/>
    </xf>
    <xf numFmtId="20" fontId="4" fillId="0" borderId="27" xfId="1" applyNumberFormat="1" applyFont="1" applyBorder="1" applyAlignment="1">
      <alignment horizontal="center" vertical="center"/>
    </xf>
    <xf numFmtId="20" fontId="4" fillId="0" borderId="25" xfId="1" applyNumberFormat="1" applyFont="1" applyBorder="1" applyAlignment="1">
      <alignment horizontal="center" vertical="center"/>
    </xf>
    <xf numFmtId="0" fontId="4" fillId="0" borderId="24" xfId="1" applyFont="1" applyBorder="1" applyAlignment="1">
      <alignment vertical="center"/>
    </xf>
    <xf numFmtId="20" fontId="4" fillId="0" borderId="25" xfId="1" applyNumberFormat="1" applyFont="1" applyBorder="1" applyAlignment="1">
      <alignment horizontal="left" vertical="center"/>
    </xf>
    <xf numFmtId="20" fontId="4" fillId="0" borderId="26" xfId="1" applyNumberFormat="1" applyFont="1" applyBorder="1" applyAlignment="1">
      <alignment horizontal="center" vertical="center"/>
    </xf>
    <xf numFmtId="0" fontId="2" fillId="0" borderId="3" xfId="1" applyBorder="1" applyAlignment="1">
      <alignment vertical="center"/>
    </xf>
    <xf numFmtId="0" fontId="2" fillId="0" borderId="3" xfId="1" applyBorder="1" applyAlignment="1">
      <alignment horizontal="center" vertical="center"/>
    </xf>
    <xf numFmtId="16" fontId="2" fillId="0" borderId="7" xfId="1" applyNumberFormat="1" applyBorder="1" applyAlignment="1">
      <alignment horizontal="center" vertical="center"/>
    </xf>
    <xf numFmtId="16" fontId="7" fillId="0" borderId="14" xfId="1" applyNumberFormat="1" applyFont="1" applyBorder="1" applyAlignment="1">
      <alignment horizontal="center" vertical="center"/>
    </xf>
    <xf numFmtId="16" fontId="2" fillId="2" borderId="7" xfId="1" applyNumberFormat="1" applyFill="1" applyBorder="1" applyAlignment="1">
      <alignment horizontal="left" vertical="center"/>
    </xf>
    <xf numFmtId="16" fontId="7" fillId="2" borderId="7" xfId="1" applyNumberFormat="1" applyFont="1" applyFill="1" applyBorder="1" applyAlignment="1">
      <alignment horizontal="center" vertical="center"/>
    </xf>
    <xf numFmtId="16" fontId="7" fillId="2" borderId="14" xfId="1" applyNumberFormat="1" applyFont="1" applyFill="1" applyBorder="1" applyAlignment="1">
      <alignment horizontal="center" vertical="center"/>
    </xf>
    <xf numFmtId="16" fontId="2" fillId="0" borderId="7" xfId="1" applyNumberFormat="1" applyBorder="1" applyAlignment="1">
      <alignment horizontal="left" vertical="center"/>
    </xf>
    <xf numFmtId="0" fontId="2" fillId="0" borderId="8" xfId="1" applyBorder="1" applyAlignment="1">
      <alignment horizontal="center" vertical="center"/>
    </xf>
    <xf numFmtId="16" fontId="7" fillId="0" borderId="7" xfId="1" applyNumberFormat="1" applyFont="1" applyBorder="1" applyAlignment="1">
      <alignment horizontal="center" vertical="center"/>
    </xf>
    <xf numFmtId="164" fontId="2" fillId="0" borderId="3" xfId="1" applyNumberFormat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16" fontId="2" fillId="0" borderId="14" xfId="1" applyNumberFormat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7" xfId="1" applyBorder="1" applyAlignment="1">
      <alignment horizontal="left" vertical="center"/>
    </xf>
    <xf numFmtId="0" fontId="2" fillId="2" borderId="7" xfId="1" applyFill="1" applyBorder="1" applyAlignment="1">
      <alignment horizontal="center" vertical="center"/>
    </xf>
    <xf numFmtId="0" fontId="2" fillId="2" borderId="14" xfId="1" applyFill="1" applyBorder="1" applyAlignment="1">
      <alignment horizontal="center" vertical="center"/>
    </xf>
    <xf numFmtId="164" fontId="2" fillId="0" borderId="7" xfId="1" applyNumberFormat="1" applyBorder="1" applyAlignment="1">
      <alignment horizontal="center" vertical="center"/>
    </xf>
    <xf numFmtId="16" fontId="2" fillId="2" borderId="7" xfId="1" applyNumberFormat="1" applyFill="1" applyBorder="1" applyAlignment="1">
      <alignment horizontal="center" vertical="center"/>
    </xf>
    <xf numFmtId="16" fontId="2" fillId="2" borderId="14" xfId="1" applyNumberFormat="1" applyFill="1" applyBorder="1" applyAlignment="1">
      <alignment horizontal="center" vertical="center"/>
    </xf>
    <xf numFmtId="0" fontId="2" fillId="0" borderId="14" xfId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2" fillId="0" borderId="7" xfId="1" applyBorder="1" applyAlignment="1">
      <alignment vertical="center"/>
    </xf>
    <xf numFmtId="0" fontId="3" fillId="0" borderId="14" xfId="1" applyFont="1" applyBorder="1" applyAlignment="1">
      <alignment horizontal="center" vertical="center"/>
    </xf>
    <xf numFmtId="20" fontId="2" fillId="0" borderId="7" xfId="1" applyNumberFormat="1" applyBorder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20" fontId="2" fillId="0" borderId="7" xfId="1" applyNumberFormat="1" applyBorder="1" applyAlignment="1">
      <alignment horizontal="center" vertical="center"/>
    </xf>
    <xf numFmtId="20" fontId="2" fillId="0" borderId="14" xfId="1" applyNumberFormat="1" applyBorder="1" applyAlignment="1">
      <alignment horizontal="center" vertical="center"/>
    </xf>
    <xf numFmtId="49" fontId="2" fillId="0" borderId="7" xfId="1" applyNumberFormat="1" applyBorder="1" applyAlignment="1">
      <alignment horizontal="center" vertical="center"/>
    </xf>
    <xf numFmtId="16" fontId="2" fillId="2" borderId="18" xfId="1" applyNumberFormat="1" applyFill="1" applyBorder="1" applyAlignment="1">
      <alignment horizontal="center" vertical="center"/>
    </xf>
    <xf numFmtId="16" fontId="2" fillId="2" borderId="19" xfId="1" applyNumberFormat="1" applyFill="1" applyBorder="1" applyAlignment="1">
      <alignment horizontal="center" vertical="center"/>
    </xf>
    <xf numFmtId="0" fontId="2" fillId="2" borderId="10" xfId="1" applyFill="1" applyBorder="1" applyAlignment="1">
      <alignment horizontal="center" vertical="center"/>
    </xf>
    <xf numFmtId="0" fontId="2" fillId="2" borderId="15" xfId="1" applyFill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20" fontId="4" fillId="0" borderId="41" xfId="1" applyNumberFormat="1" applyFont="1" applyBorder="1" applyAlignment="1">
      <alignment horizontal="center" vertical="center"/>
    </xf>
    <xf numFmtId="20" fontId="4" fillId="0" borderId="42" xfId="1" applyNumberFormat="1" applyFont="1" applyBorder="1" applyAlignment="1">
      <alignment horizontal="center" vertical="center"/>
    </xf>
    <xf numFmtId="16" fontId="2" fillId="0" borderId="16" xfId="1" applyNumberFormat="1" applyBorder="1" applyAlignment="1">
      <alignment horizontal="center" vertical="center"/>
    </xf>
    <xf numFmtId="0" fontId="2" fillId="0" borderId="16" xfId="1" applyBorder="1" applyAlignment="1">
      <alignment horizontal="center" vertical="center"/>
    </xf>
    <xf numFmtId="164" fontId="2" fillId="0" borderId="16" xfId="1" applyNumberFormat="1" applyBorder="1" applyAlignment="1">
      <alignment horizontal="center" vertical="center"/>
    </xf>
    <xf numFmtId="0" fontId="2" fillId="0" borderId="16" xfId="1" applyBorder="1" applyAlignment="1">
      <alignment vertical="center"/>
    </xf>
    <xf numFmtId="164" fontId="2" fillId="2" borderId="16" xfId="1" applyNumberFormat="1" applyFill="1" applyBorder="1" applyAlignment="1">
      <alignment horizontal="center" vertical="center"/>
    </xf>
    <xf numFmtId="165" fontId="2" fillId="2" borderId="16" xfId="1" applyNumberFormat="1" applyFill="1" applyBorder="1" applyAlignment="1">
      <alignment horizontal="center" vertical="center"/>
    </xf>
    <xf numFmtId="0" fontId="2" fillId="0" borderId="0" xfId="1"/>
    <xf numFmtId="15" fontId="2" fillId="0" borderId="27" xfId="1" applyNumberFormat="1" applyBorder="1"/>
    <xf numFmtId="0" fontId="2" fillId="0" borderId="4" xfId="1" applyBorder="1"/>
    <xf numFmtId="0" fontId="2" fillId="0" borderId="12" xfId="1" applyBorder="1"/>
    <xf numFmtId="0" fontId="8" fillId="4" borderId="0" xfId="3"/>
    <xf numFmtId="0" fontId="8" fillId="9" borderId="0" xfId="8"/>
    <xf numFmtId="0" fontId="8" fillId="5" borderId="0" xfId="4"/>
    <xf numFmtId="0" fontId="8" fillId="7" borderId="0" xfId="6"/>
    <xf numFmtId="0" fontId="8" fillId="8" borderId="0" xfId="7"/>
    <xf numFmtId="0" fontId="8" fillId="10" borderId="0" xfId="9"/>
    <xf numFmtId="0" fontId="11" fillId="11" borderId="0" xfId="5" applyFont="1" applyFill="1"/>
    <xf numFmtId="0" fontId="0" fillId="0" borderId="43" xfId="0" applyBorder="1" applyAlignment="1">
      <alignment horizontal="center" vertical="center" textRotation="90"/>
    </xf>
    <xf numFmtId="0" fontId="2" fillId="2" borderId="16" xfId="1" applyFill="1" applyBorder="1" applyAlignment="1">
      <alignment vertical="center"/>
    </xf>
    <xf numFmtId="16" fontId="7" fillId="2" borderId="16" xfId="1" applyNumberFormat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10" fillId="2" borderId="0" xfId="5" applyFill="1"/>
    <xf numFmtId="0" fontId="0" fillId="0" borderId="0" xfId="0" applyAlignment="1">
      <alignment horizontal="left" vertical="center"/>
    </xf>
    <xf numFmtId="0" fontId="0" fillId="0" borderId="47" xfId="0" applyBorder="1" applyAlignment="1">
      <alignment horizontal="center" vertical="center" textRotation="90"/>
    </xf>
    <xf numFmtId="16" fontId="13" fillId="2" borderId="7" xfId="1" applyNumberFormat="1" applyFont="1" applyFill="1" applyBorder="1" applyAlignment="1">
      <alignment horizontal="center" vertical="center"/>
    </xf>
    <xf numFmtId="16" fontId="7" fillId="0" borderId="7" xfId="1" quotePrefix="1" applyNumberFormat="1" applyFont="1" applyBorder="1" applyAlignment="1">
      <alignment horizontal="center" vertical="center"/>
    </xf>
    <xf numFmtId="0" fontId="0" fillId="10" borderId="0" xfId="9" applyFont="1"/>
    <xf numFmtId="0" fontId="0" fillId="10" borderId="0" xfId="9" applyFont="1" applyBorder="1"/>
    <xf numFmtId="0" fontId="15" fillId="0" borderId="34" xfId="0" applyFont="1" applyBorder="1"/>
    <xf numFmtId="0" fontId="15" fillId="0" borderId="34" xfId="0" applyFont="1" applyBorder="1" applyAlignment="1">
      <alignment wrapText="1"/>
    </xf>
    <xf numFmtId="0" fontId="0" fillId="0" borderId="40" xfId="0" applyBorder="1" applyAlignment="1">
      <alignment vertical="center" textRotation="90"/>
    </xf>
    <xf numFmtId="0" fontId="0" fillId="0" borderId="34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8" borderId="0" xfId="7" applyFont="1"/>
    <xf numFmtId="0" fontId="0" fillId="4" borderId="0" xfId="3" applyFont="1"/>
    <xf numFmtId="0" fontId="0" fillId="5" borderId="0" xfId="4" applyFont="1"/>
    <xf numFmtId="0" fontId="0" fillId="7" borderId="0" xfId="6" applyFont="1"/>
    <xf numFmtId="0" fontId="0" fillId="11" borderId="0" xfId="6" applyFont="1" applyFill="1"/>
    <xf numFmtId="0" fontId="11" fillId="0" borderId="0" xfId="5" applyFont="1" applyFill="1"/>
    <xf numFmtId="0" fontId="0" fillId="0" borderId="0" xfId="6" applyFont="1" applyFill="1"/>
    <xf numFmtId="0" fontId="0" fillId="0" borderId="0" xfId="4" applyFont="1" applyFill="1"/>
    <xf numFmtId="0" fontId="0" fillId="9" borderId="0" xfId="8" applyFont="1"/>
    <xf numFmtId="0" fontId="16" fillId="0" borderId="3" xfId="1" applyFont="1" applyBorder="1" applyAlignment="1">
      <alignment vertical="center"/>
    </xf>
    <xf numFmtId="0" fontId="16" fillId="0" borderId="3" xfId="1" applyFont="1" applyBorder="1" applyAlignment="1">
      <alignment horizontal="center" vertical="center"/>
    </xf>
    <xf numFmtId="164" fontId="16" fillId="0" borderId="16" xfId="1" applyNumberFormat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7" xfId="1" applyFont="1" applyBorder="1" applyAlignment="1">
      <alignment vertical="center"/>
    </xf>
    <xf numFmtId="0" fontId="16" fillId="0" borderId="14" xfId="1" applyFont="1" applyBorder="1" applyAlignment="1">
      <alignment vertical="center"/>
    </xf>
    <xf numFmtId="0" fontId="16" fillId="0" borderId="8" xfId="1" applyFont="1" applyBorder="1" applyAlignment="1">
      <alignment horizontal="center" vertical="center"/>
    </xf>
    <xf numFmtId="16" fontId="16" fillId="0" borderId="7" xfId="1" applyNumberFormat="1" applyFont="1" applyBorder="1" applyAlignment="1">
      <alignment horizontal="left" vertical="center"/>
    </xf>
    <xf numFmtId="16" fontId="16" fillId="0" borderId="7" xfId="1" quotePrefix="1" applyNumberFormat="1" applyFont="1" applyBorder="1" applyAlignment="1">
      <alignment horizontal="center" vertical="center"/>
    </xf>
    <xf numFmtId="167" fontId="16" fillId="0" borderId="7" xfId="1" applyNumberFormat="1" applyFont="1" applyBorder="1" applyAlignment="1">
      <alignment horizontal="center" vertical="center"/>
    </xf>
    <xf numFmtId="16" fontId="16" fillId="2" borderId="7" xfId="1" applyNumberFormat="1" applyFont="1" applyFill="1" applyBorder="1" applyAlignment="1">
      <alignment horizontal="center" vertical="center"/>
    </xf>
    <xf numFmtId="16" fontId="16" fillId="2" borderId="14" xfId="1" applyNumberFormat="1" applyFont="1" applyFill="1" applyBorder="1" applyAlignment="1">
      <alignment horizontal="center" vertical="center"/>
    </xf>
    <xf numFmtId="164" fontId="16" fillId="0" borderId="3" xfId="1" applyNumberFormat="1" applyFont="1" applyBorder="1" applyAlignment="1">
      <alignment horizontal="center" vertical="center"/>
    </xf>
    <xf numFmtId="166" fontId="2" fillId="0" borderId="3" xfId="1" applyNumberFormat="1" applyBorder="1" applyAlignment="1">
      <alignment horizontal="center" vertical="center"/>
    </xf>
    <xf numFmtId="167" fontId="2" fillId="0" borderId="7" xfId="1" applyNumberFormat="1" applyBorder="1" applyAlignment="1">
      <alignment horizontal="center" vertical="center"/>
    </xf>
    <xf numFmtId="16" fontId="2" fillId="2" borderId="16" xfId="1" applyNumberFormat="1" applyFill="1" applyBorder="1" applyAlignment="1">
      <alignment horizontal="center" vertical="center"/>
    </xf>
    <xf numFmtId="167" fontId="2" fillId="2" borderId="7" xfId="1" applyNumberFormat="1" applyFill="1" applyBorder="1" applyAlignment="1">
      <alignment horizontal="center" vertical="center"/>
    </xf>
    <xf numFmtId="0" fontId="2" fillId="2" borderId="16" xfId="1" applyFill="1" applyBorder="1" applyAlignment="1">
      <alignment horizontal="center" vertical="center"/>
    </xf>
    <xf numFmtId="16" fontId="2" fillId="0" borderId="21" xfId="1" applyNumberFormat="1" applyBorder="1" applyAlignment="1">
      <alignment horizontal="left" vertical="center"/>
    </xf>
    <xf numFmtId="0" fontId="2" fillId="2" borderId="3" xfId="1" applyFill="1" applyBorder="1" applyAlignment="1">
      <alignment horizontal="center" vertical="center"/>
    </xf>
    <xf numFmtId="0" fontId="2" fillId="0" borderId="3" xfId="1" applyBorder="1" applyAlignment="1">
      <alignment horizontal="left" vertical="center"/>
    </xf>
    <xf numFmtId="164" fontId="2" fillId="2" borderId="3" xfId="1" applyNumberFormat="1" applyFill="1" applyBorder="1" applyAlignment="1">
      <alignment horizontal="center" vertical="center"/>
    </xf>
    <xf numFmtId="165" fontId="2" fillId="0" borderId="7" xfId="1" applyNumberFormat="1" applyBorder="1" applyAlignment="1">
      <alignment horizontal="center" vertical="center"/>
    </xf>
    <xf numFmtId="0" fontId="2" fillId="0" borderId="20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2" borderId="4" xfId="1" applyFill="1" applyBorder="1" applyAlignment="1">
      <alignment horizontal="center" vertical="center"/>
    </xf>
    <xf numFmtId="164" fontId="2" fillId="0" borderId="30" xfId="1" applyNumberFormat="1" applyBorder="1" applyAlignment="1">
      <alignment horizontal="center" vertical="center"/>
    </xf>
    <xf numFmtId="0" fontId="2" fillId="2" borderId="14" xfId="1" applyFill="1" applyBorder="1" applyAlignment="1">
      <alignment vertical="center"/>
    </xf>
    <xf numFmtId="0" fontId="2" fillId="0" borderId="30" xfId="1" applyBorder="1" applyAlignment="1">
      <alignment horizontal="center" vertical="center"/>
    </xf>
    <xf numFmtId="165" fontId="2" fillId="0" borderId="16" xfId="1" applyNumberFormat="1" applyBorder="1" applyAlignment="1">
      <alignment horizontal="center" vertical="center"/>
    </xf>
    <xf numFmtId="0" fontId="2" fillId="0" borderId="19" xfId="1" applyBorder="1" applyAlignment="1">
      <alignment horizontal="center" vertical="center"/>
    </xf>
    <xf numFmtId="0" fontId="2" fillId="2" borderId="29" xfId="1" applyFill="1" applyBorder="1" applyAlignment="1">
      <alignment horizontal="center" vertical="center"/>
    </xf>
    <xf numFmtId="0" fontId="2" fillId="2" borderId="15" xfId="1" applyFill="1" applyBorder="1" applyAlignment="1">
      <alignment vertical="center"/>
    </xf>
    <xf numFmtId="0" fontId="2" fillId="0" borderId="10" xfId="1" applyBorder="1" applyAlignment="1">
      <alignment horizontal="left" vertical="center"/>
    </xf>
    <xf numFmtId="0" fontId="2" fillId="0" borderId="0" xfId="1" applyAlignment="1">
      <alignment horizontal="left"/>
    </xf>
    <xf numFmtId="0" fontId="11" fillId="13" borderId="21" xfId="0" applyFont="1" applyFill="1" applyBorder="1" applyAlignment="1">
      <alignment horizontal="center" vertical="center"/>
    </xf>
    <xf numFmtId="20" fontId="4" fillId="0" borderId="5" xfId="1" applyNumberFormat="1" applyFont="1" applyBorder="1" applyAlignment="1">
      <alignment horizontal="center"/>
    </xf>
    <xf numFmtId="20" fontId="2" fillId="0" borderId="27" xfId="1" applyNumberFormat="1" applyBorder="1" applyAlignment="1">
      <alignment horizontal="center"/>
    </xf>
    <xf numFmtId="164" fontId="2" fillId="0" borderId="3" xfId="1" applyNumberFormat="1" applyBorder="1" applyAlignment="1">
      <alignment horizontal="center"/>
    </xf>
    <xf numFmtId="164" fontId="2" fillId="0" borderId="3" xfId="1" applyNumberFormat="1" applyBorder="1"/>
    <xf numFmtId="164" fontId="2" fillId="0" borderId="4" xfId="1" applyNumberFormat="1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90"/>
    </xf>
    <xf numFmtId="0" fontId="11" fillId="12" borderId="51" xfId="10" applyFont="1" applyBorder="1" applyAlignment="1">
      <alignment horizontal="center" vertical="center"/>
    </xf>
    <xf numFmtId="0" fontId="11" fillId="12" borderId="45" xfId="10" applyFont="1" applyAlignment="1">
      <alignment horizontal="center" vertical="center"/>
    </xf>
    <xf numFmtId="0" fontId="11" fillId="12" borderId="46" xfId="1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14" borderId="16" xfId="0" applyFont="1" applyFill="1" applyBorder="1" applyAlignment="1">
      <alignment horizontal="center" vertical="center"/>
    </xf>
    <xf numFmtId="0" fontId="11" fillId="14" borderId="8" xfId="0" applyFont="1" applyFill="1" applyBorder="1" applyAlignment="1">
      <alignment horizontal="center" vertical="center"/>
    </xf>
    <xf numFmtId="0" fontId="11" fillId="13" borderId="16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11" fillId="0" borderId="16" xfId="0" applyFont="1" applyBorder="1"/>
    <xf numFmtId="0" fontId="11" fillId="12" borderId="46" xfId="1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13" borderId="52" xfId="0" applyFont="1" applyFill="1" applyBorder="1" applyAlignment="1">
      <alignment horizontal="center" vertical="center"/>
    </xf>
    <xf numFmtId="0" fontId="11" fillId="13" borderId="29" xfId="0" applyFont="1" applyFill="1" applyBorder="1" applyAlignment="1">
      <alignment horizontal="center" vertical="center"/>
    </xf>
    <xf numFmtId="0" fontId="11" fillId="13" borderId="9" xfId="0" applyFont="1" applyFill="1" applyBorder="1" applyAlignment="1">
      <alignment horizontal="center"/>
    </xf>
    <xf numFmtId="0" fontId="8" fillId="0" borderId="0" xfId="3" applyFill="1"/>
    <xf numFmtId="14" fontId="0" fillId="0" borderId="0" xfId="0" applyNumberFormat="1" applyAlignment="1">
      <alignment horizontal="center"/>
    </xf>
    <xf numFmtId="0" fontId="0" fillId="13" borderId="21" xfId="0" applyFill="1" applyBorder="1" applyAlignment="1">
      <alignment horizontal="center" vertical="center"/>
    </xf>
    <xf numFmtId="0" fontId="0" fillId="13" borderId="16" xfId="0" applyFill="1" applyBorder="1" applyAlignment="1">
      <alignment horizontal="center" vertical="center"/>
    </xf>
    <xf numFmtId="0" fontId="12" fillId="12" borderId="45" xfId="10" applyAlignment="1">
      <alignment horizontal="center" vertical="center"/>
    </xf>
    <xf numFmtId="0" fontId="12" fillId="12" borderId="46" xfId="10" applyBorder="1" applyAlignment="1">
      <alignment horizontal="center" vertical="center"/>
    </xf>
    <xf numFmtId="0" fontId="8" fillId="17" borderId="0" xfId="13"/>
    <xf numFmtId="0" fontId="17" fillId="16" borderId="0" xfId="12" applyFont="1" applyAlignment="1">
      <alignment horizontal="center"/>
    </xf>
    <xf numFmtId="0" fontId="0" fillId="17" borderId="0" xfId="13" applyFont="1"/>
    <xf numFmtId="0" fontId="2" fillId="0" borderId="14" xfId="1" applyBorder="1" applyAlignment="1">
      <alignment horizontal="center" vertical="center" wrapText="1"/>
    </xf>
    <xf numFmtId="0" fontId="0" fillId="0" borderId="0" xfId="9" applyFont="1" applyFill="1" applyBorder="1"/>
    <xf numFmtId="16" fontId="2" fillId="0" borderId="14" xfId="1" applyNumberFormat="1" applyBorder="1" applyAlignment="1">
      <alignment horizontal="center" vertical="center" wrapText="1"/>
    </xf>
    <xf numFmtId="0" fontId="2" fillId="0" borderId="8" xfId="1" applyBorder="1" applyAlignment="1">
      <alignment horizontal="center" vertical="center" wrapText="1"/>
    </xf>
    <xf numFmtId="0" fontId="2" fillId="18" borderId="3" xfId="1" applyFill="1" applyBorder="1" applyAlignment="1">
      <alignment vertical="center"/>
    </xf>
    <xf numFmtId="164" fontId="2" fillId="18" borderId="3" xfId="1" applyNumberFormat="1" applyFill="1" applyBorder="1" applyAlignment="1">
      <alignment horizontal="center" vertical="center"/>
    </xf>
    <xf numFmtId="0" fontId="2" fillId="18" borderId="3" xfId="1" applyFill="1" applyBorder="1" applyAlignment="1">
      <alignment horizontal="center" vertical="center"/>
    </xf>
    <xf numFmtId="166" fontId="2" fillId="18" borderId="3" xfId="1" applyNumberFormat="1" applyFill="1" applyBorder="1" applyAlignment="1">
      <alignment horizontal="center" vertical="center"/>
    </xf>
    <xf numFmtId="16" fontId="2" fillId="18" borderId="7" xfId="1" applyNumberFormat="1" applyFill="1" applyBorder="1" applyAlignment="1">
      <alignment horizontal="left" vertical="center"/>
    </xf>
    <xf numFmtId="0" fontId="2" fillId="2" borderId="8" xfId="1" applyFill="1" applyBorder="1" applyAlignment="1">
      <alignment horizontal="center" vertical="center"/>
    </xf>
    <xf numFmtId="0" fontId="2" fillId="0" borderId="8" xfId="1" applyBorder="1" applyAlignment="1">
      <alignment vertical="center"/>
    </xf>
    <xf numFmtId="0" fontId="18" fillId="0" borderId="8" xfId="2" applyFont="1" applyFill="1" applyBorder="1" applyAlignment="1">
      <alignment horizontal="center" vertical="center"/>
    </xf>
    <xf numFmtId="0" fontId="2" fillId="18" borderId="8" xfId="1" applyFill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53" xfId="0" applyBorder="1" applyAlignment="1">
      <alignment vertical="center"/>
    </xf>
    <xf numFmtId="0" fontId="20" fillId="0" borderId="0" xfId="14"/>
    <xf numFmtId="0" fontId="23" fillId="0" borderId="0" xfId="14" applyFont="1" applyAlignment="1">
      <alignment horizontal="center" vertical="center"/>
    </xf>
    <xf numFmtId="14" fontId="24" fillId="0" borderId="0" xfId="14" applyNumberFormat="1" applyFont="1" applyAlignment="1">
      <alignment horizontal="right"/>
    </xf>
    <xf numFmtId="0" fontId="25" fillId="19" borderId="16" xfId="14" applyFont="1" applyFill="1" applyBorder="1" applyAlignment="1">
      <alignment horizontal="center" vertical="center" wrapText="1"/>
    </xf>
    <xf numFmtId="0" fontId="26" fillId="0" borderId="16" xfId="14" applyFont="1" applyBorder="1" applyAlignment="1">
      <alignment horizontal="center" vertical="center" wrapText="1"/>
    </xf>
    <xf numFmtId="0" fontId="27" fillId="0" borderId="16" xfId="14" applyFont="1" applyBorder="1" applyAlignment="1">
      <alignment horizontal="center" vertical="center" wrapText="1"/>
    </xf>
    <xf numFmtId="168" fontId="27" fillId="0" borderId="16" xfId="14" applyNumberFormat="1" applyFont="1" applyBorder="1" applyAlignment="1">
      <alignment horizontal="center" vertical="center" wrapText="1"/>
    </xf>
    <xf numFmtId="49" fontId="27" fillId="0" borderId="16" xfId="14" applyNumberFormat="1" applyFont="1" applyBorder="1" applyAlignment="1">
      <alignment horizontal="center" vertical="center" wrapText="1"/>
    </xf>
    <xf numFmtId="0" fontId="14" fillId="0" borderId="0" xfId="14" applyFont="1"/>
    <xf numFmtId="49" fontId="27" fillId="15" borderId="16" xfId="14" applyNumberFormat="1" applyFont="1" applyFill="1" applyBorder="1" applyAlignment="1">
      <alignment horizontal="center" vertical="center" wrapText="1"/>
    </xf>
    <xf numFmtId="0" fontId="20" fillId="0" borderId="0" xfId="14" applyAlignment="1">
      <alignment vertical="center"/>
    </xf>
    <xf numFmtId="0" fontId="25" fillId="20" borderId="16" xfId="14" applyFont="1" applyFill="1" applyBorder="1" applyAlignment="1">
      <alignment horizontal="center" vertical="top" wrapText="1"/>
    </xf>
    <xf numFmtId="0" fontId="25" fillId="20" borderId="16" xfId="14" applyFont="1" applyFill="1" applyBorder="1" applyAlignment="1">
      <alignment horizontal="center" vertical="center" wrapText="1"/>
    </xf>
    <xf numFmtId="0" fontId="29" fillId="0" borderId="16" xfId="14" applyFont="1" applyBorder="1" applyAlignment="1">
      <alignment horizontal="center" vertical="center" wrapText="1"/>
    </xf>
    <xf numFmtId="168" fontId="27" fillId="15" borderId="16" xfId="14" applyNumberFormat="1" applyFont="1" applyFill="1" applyBorder="1" applyAlignment="1">
      <alignment horizontal="center" vertical="center" wrapText="1"/>
    </xf>
    <xf numFmtId="0" fontId="20" fillId="0" borderId="0" xfId="14" applyAlignment="1">
      <alignment wrapText="1"/>
    </xf>
    <xf numFmtId="0" fontId="14" fillId="0" borderId="0" xfId="14" applyFont="1" applyAlignment="1">
      <alignment wrapText="1"/>
    </xf>
    <xf numFmtId="0" fontId="30" fillId="21" borderId="16" xfId="14" applyFont="1" applyFill="1" applyBorder="1" applyAlignment="1">
      <alignment horizontal="center" vertical="center" wrapText="1"/>
    </xf>
    <xf numFmtId="0" fontId="29" fillId="21" borderId="16" xfId="14" applyFont="1" applyFill="1" applyBorder="1" applyAlignment="1">
      <alignment horizontal="center" vertical="center" wrapText="1"/>
    </xf>
    <xf numFmtId="0" fontId="31" fillId="0" borderId="16" xfId="14" applyFont="1" applyBorder="1" applyAlignment="1">
      <alignment horizontal="center" vertical="center" wrapText="1"/>
    </xf>
    <xf numFmtId="49" fontId="32" fillId="0" borderId="16" xfId="14" applyNumberFormat="1" applyFont="1" applyBorder="1" applyAlignment="1">
      <alignment horizontal="center" vertical="center" wrapText="1"/>
    </xf>
    <xf numFmtId="0" fontId="29" fillId="22" borderId="16" xfId="14" applyFont="1" applyFill="1" applyBorder="1" applyAlignment="1">
      <alignment horizontal="center" vertical="center" wrapText="1"/>
    </xf>
    <xf numFmtId="0" fontId="20" fillId="23" borderId="0" xfId="14" applyFill="1"/>
    <xf numFmtId="0" fontId="27" fillId="23" borderId="16" xfId="14" applyFont="1" applyFill="1" applyBorder="1" applyAlignment="1">
      <alignment horizontal="center" vertical="center" wrapText="1"/>
    </xf>
    <xf numFmtId="168" fontId="27" fillId="23" borderId="16" xfId="14" applyNumberFormat="1" applyFont="1" applyFill="1" applyBorder="1" applyAlignment="1">
      <alignment horizontal="center" vertical="center" wrapText="1"/>
    </xf>
    <xf numFmtId="0" fontId="27" fillId="0" borderId="0" xfId="14" applyFont="1" applyAlignment="1">
      <alignment vertical="center"/>
    </xf>
    <xf numFmtId="0" fontId="2" fillId="23" borderId="8" xfId="1" applyFill="1" applyBorder="1" applyAlignment="1">
      <alignment horizontal="center" vertical="center" wrapText="1"/>
    </xf>
    <xf numFmtId="0" fontId="2" fillId="15" borderId="3" xfId="1" applyFill="1" applyBorder="1" applyAlignment="1">
      <alignment vertical="center"/>
    </xf>
    <xf numFmtId="164" fontId="33" fillId="0" borderId="16" xfId="1" applyNumberFormat="1" applyFont="1" applyBorder="1" applyAlignment="1">
      <alignment horizontal="center" vertical="center"/>
    </xf>
    <xf numFmtId="16" fontId="2" fillId="0" borderId="7" xfId="1" applyNumberFormat="1" applyFont="1" applyBorder="1" applyAlignment="1">
      <alignment horizontal="center" vertical="center"/>
    </xf>
    <xf numFmtId="0" fontId="2" fillId="23" borderId="8" xfId="1" applyFill="1" applyBorder="1" applyAlignment="1">
      <alignment horizontal="center" vertical="center"/>
    </xf>
    <xf numFmtId="0" fontId="2" fillId="23" borderId="3" xfId="1" applyFill="1" applyBorder="1" applyAlignment="1">
      <alignment vertical="center"/>
    </xf>
    <xf numFmtId="0" fontId="2" fillId="21" borderId="3" xfId="1" applyFill="1" applyBorder="1" applyAlignment="1">
      <alignment vertical="center"/>
    </xf>
    <xf numFmtId="0" fontId="18" fillId="21" borderId="8" xfId="2" applyFont="1" applyFill="1" applyBorder="1" applyAlignment="1">
      <alignment horizontal="center" vertical="center" wrapText="1"/>
    </xf>
    <xf numFmtId="0" fontId="2" fillId="21" borderId="8" xfId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wrapText="1"/>
    </xf>
    <xf numFmtId="0" fontId="1" fillId="0" borderId="49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50" xfId="0" applyFont="1" applyBorder="1" applyAlignment="1">
      <alignment horizontal="center" wrapText="1"/>
    </xf>
    <xf numFmtId="0" fontId="0" fillId="0" borderId="40" xfId="0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0" fontId="0" fillId="0" borderId="34" xfId="0" applyBorder="1" applyAlignment="1">
      <alignment horizontal="center" vertical="center" textRotation="90" wrapText="1"/>
    </xf>
    <xf numFmtId="0" fontId="0" fillId="0" borderId="40" xfId="0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0" fillId="0" borderId="44" xfId="0" applyBorder="1" applyAlignment="1">
      <alignment horizontal="center" vertical="center" textRotation="90"/>
    </xf>
    <xf numFmtId="0" fontId="0" fillId="0" borderId="37" xfId="0" applyBorder="1" applyAlignment="1">
      <alignment horizontal="center" vertical="center" textRotation="90"/>
    </xf>
    <xf numFmtId="0" fontId="0" fillId="0" borderId="36" xfId="0" applyBorder="1" applyAlignment="1">
      <alignment horizontal="center" vertical="center" textRotation="90"/>
    </xf>
    <xf numFmtId="0" fontId="0" fillId="0" borderId="44" xfId="0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textRotation="90" wrapText="1"/>
    </xf>
    <xf numFmtId="0" fontId="0" fillId="0" borderId="36" xfId="0" applyBorder="1" applyAlignment="1">
      <alignment horizontal="center" vertical="center" textRotation="90" wrapText="1"/>
    </xf>
    <xf numFmtId="0" fontId="19" fillId="0" borderId="44" xfId="0" applyFont="1" applyBorder="1" applyAlignment="1">
      <alignment horizontal="center" vertical="center" textRotation="90"/>
    </xf>
    <xf numFmtId="0" fontId="19" fillId="0" borderId="37" xfId="0" applyFont="1" applyBorder="1" applyAlignment="1">
      <alignment horizontal="center" vertical="center" textRotation="90"/>
    </xf>
    <xf numFmtId="0" fontId="19" fillId="0" borderId="36" xfId="0" applyFont="1" applyBorder="1" applyAlignment="1">
      <alignment horizontal="center" vertical="center" textRotation="90"/>
    </xf>
    <xf numFmtId="0" fontId="27" fillId="0" borderId="0" xfId="14" applyFont="1" applyAlignment="1">
      <alignment horizontal="center" vertical="center" wrapText="1"/>
    </xf>
    <xf numFmtId="0" fontId="21" fillId="0" borderId="0" xfId="14" applyFont="1" applyAlignment="1">
      <alignment horizontal="center" vertical="center"/>
    </xf>
    <xf numFmtId="0" fontId="22" fillId="0" borderId="0" xfId="14" applyFont="1" applyAlignment="1">
      <alignment horizontal="center" vertical="center"/>
    </xf>
    <xf numFmtId="0" fontId="29" fillId="0" borderId="0" xfId="14" applyFont="1" applyAlignment="1">
      <alignment horizontal="center" vertical="center"/>
    </xf>
    <xf numFmtId="0" fontId="27" fillId="0" borderId="0" xfId="14" applyFont="1" applyAlignment="1">
      <alignment horizontal="center" vertical="center"/>
    </xf>
  </cellXfs>
  <cellStyles count="15">
    <cellStyle name="20% - Accent1" xfId="3" builtinId="30"/>
    <cellStyle name="20% - Accent2" xfId="4" builtinId="34"/>
    <cellStyle name="20% - Accent3" xfId="6" builtinId="38"/>
    <cellStyle name="20% - Accent4" xfId="7" builtinId="42"/>
    <cellStyle name="20% - Accent5" xfId="8" builtinId="46"/>
    <cellStyle name="20% - Accent6" xfId="9" builtinId="50"/>
    <cellStyle name="40% - Accent5" xfId="13" builtinId="47"/>
    <cellStyle name="Accent3" xfId="5" builtinId="37"/>
    <cellStyle name="Accent5" xfId="12" builtinId="45"/>
    <cellStyle name="Input" xfId="10" builtinId="20"/>
    <cellStyle name="Neutral" xfId="2" builtinId="28"/>
    <cellStyle name="Normal" xfId="0" builtinId="0"/>
    <cellStyle name="Normal 2" xfId="1" xr:uid="{00000000-0005-0000-0000-00000C000000}"/>
    <cellStyle name="Normal 3" xfId="11" xr:uid="{00000000-0005-0000-0000-00000D000000}"/>
    <cellStyle name="Normal 4" xfId="14" xr:uid="{00000000-0005-0000-0000-00000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</xdr:row>
      <xdr:rowOff>53974</xdr:rowOff>
    </xdr:from>
    <xdr:to>
      <xdr:col>9</xdr:col>
      <xdr:colOff>60960</xdr:colOff>
      <xdr:row>42</xdr:row>
      <xdr:rowOff>121919</xdr:rowOff>
    </xdr:to>
    <xdr:sp macro="" textlink="">
      <xdr:nvSpPr>
        <xdr:cNvPr id="2" name="Rectangle 13">
          <a:extLst>
            <a:ext uri="{FF2B5EF4-FFF2-40B4-BE49-F238E27FC236}">
              <a16:creationId xmlns:a16="http://schemas.microsoft.com/office/drawing/2014/main" id="{AE5B5D8D-970E-4B36-BEA5-ABA35B1D3C40}"/>
            </a:ext>
          </a:extLst>
        </xdr:cNvPr>
        <xdr:cNvSpPr>
          <a:spLocks noChangeArrowheads="1"/>
        </xdr:cNvSpPr>
      </xdr:nvSpPr>
      <xdr:spPr bwMode="auto">
        <a:xfrm>
          <a:off x="53340" y="92074"/>
          <a:ext cx="14114145" cy="21299170"/>
        </a:xfrm>
        <a:prstGeom prst="rect">
          <a:avLst/>
        </a:prstGeom>
        <a:noFill/>
        <a:ln w="95250" cmpd="dbl">
          <a:solidFill>
            <a:srgbClr xmlns:mc="http://schemas.openxmlformats.org/markup-compatibility/2006" xmlns:a14="http://schemas.microsoft.com/office/drawing/2010/main" val="000090" mc:Ignorable="a14" a14:legacySpreadsheetColorIndex="1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/>
        <a:lstStyle/>
        <a:p>
          <a:endParaRPr lang="fr-CA"/>
        </a:p>
        <a:p>
          <a:endParaRPr lang="fr-CA"/>
        </a:p>
      </xdr:txBody>
    </xdr:sp>
    <xdr:clientData/>
  </xdr:twoCellAnchor>
  <xdr:twoCellAnchor editAs="oneCell">
    <xdr:from>
      <xdr:col>2</xdr:col>
      <xdr:colOff>662940</xdr:colOff>
      <xdr:row>17</xdr:row>
      <xdr:rowOff>304800</xdr:rowOff>
    </xdr:from>
    <xdr:to>
      <xdr:col>2</xdr:col>
      <xdr:colOff>2609850</xdr:colOff>
      <xdr:row>17</xdr:row>
      <xdr:rowOff>777240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931A47-A0D6-4CB6-B1DB-FFEFFF2D1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" y="8058150"/>
          <a:ext cx="194691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10160</xdr:rowOff>
    </xdr:from>
    <xdr:to>
      <xdr:col>2</xdr:col>
      <xdr:colOff>1887946</xdr:colOff>
      <xdr:row>2</xdr:row>
      <xdr:rowOff>436880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DEA3B7-F5C7-4A96-8F47-DFA9F7A05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95910"/>
          <a:ext cx="1887946" cy="426720"/>
        </a:xfrm>
        <a:prstGeom prst="rect">
          <a:avLst/>
        </a:prstGeom>
      </xdr:spPr>
    </xdr:pic>
    <xdr:clientData/>
  </xdr:twoCellAnchor>
  <xdr:twoCellAnchor editAs="oneCell">
    <xdr:from>
      <xdr:col>7</xdr:col>
      <xdr:colOff>330200</xdr:colOff>
      <xdr:row>2</xdr:row>
      <xdr:rowOff>10160</xdr:rowOff>
    </xdr:from>
    <xdr:to>
      <xdr:col>7</xdr:col>
      <xdr:colOff>2037171</xdr:colOff>
      <xdr:row>2</xdr:row>
      <xdr:rowOff>436880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F88A515-4DC2-48BB-8E42-C9AAB52B5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6450" y="295910"/>
          <a:ext cx="1706971" cy="426720"/>
        </a:xfrm>
        <a:prstGeom prst="rect">
          <a:avLst/>
        </a:prstGeom>
      </xdr:spPr>
    </xdr:pic>
    <xdr:clientData/>
  </xdr:twoCellAnchor>
  <xdr:twoCellAnchor editAs="oneCell">
    <xdr:from>
      <xdr:col>2</xdr:col>
      <xdr:colOff>2059074</xdr:colOff>
      <xdr:row>9</xdr:row>
      <xdr:rowOff>32173</xdr:rowOff>
    </xdr:from>
    <xdr:to>
      <xdr:col>2</xdr:col>
      <xdr:colOff>2878983</xdr:colOff>
      <xdr:row>9</xdr:row>
      <xdr:rowOff>549698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902AD2C-C6DC-4BD6-904E-C1344BE71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4349" y="3594523"/>
          <a:ext cx="819909" cy="517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showGridLines="0" tabSelected="1" zoomScale="80" zoomScaleNormal="80" zoomScaleSheetLayoutView="79" workbookViewId="0">
      <selection activeCell="O15" sqref="O15"/>
    </sheetView>
  </sheetViews>
  <sheetFormatPr defaultColWidth="11.33203125" defaultRowHeight="14.4" x14ac:dyDescent="0.3"/>
  <cols>
    <col min="1" max="1" width="11.33203125" style="14"/>
    <col min="2" max="2" width="27.44140625" style="14" bestFit="1" customWidth="1"/>
    <col min="3" max="3" width="18.33203125" style="14" bestFit="1" customWidth="1"/>
    <col min="4" max="4" width="13.88671875" style="14" bestFit="1" customWidth="1"/>
    <col min="5" max="5" width="12" style="14" bestFit="1" customWidth="1"/>
    <col min="6" max="6" width="19.109375" style="84" bestFit="1" customWidth="1"/>
    <col min="7" max="7" width="18.109375" style="14" bestFit="1" customWidth="1"/>
    <col min="8" max="8" width="12.44140625" style="14" bestFit="1" customWidth="1"/>
    <col min="9" max="9" width="15" style="14" bestFit="1" customWidth="1"/>
    <col min="10" max="10" width="15.109375" style="14" bestFit="1" customWidth="1"/>
    <col min="11" max="11" width="16.109375" style="14" bestFit="1" customWidth="1"/>
    <col min="12" max="12" width="9.88671875" style="14" bestFit="1" customWidth="1"/>
    <col min="13" max="13" width="11.33203125" style="14"/>
    <col min="14" max="14" width="11.33203125" style="5"/>
    <col min="15" max="16384" width="11.33203125" style="14"/>
  </cols>
  <sheetData>
    <row r="1" spans="1:12" s="5" customFormat="1" ht="18" customHeight="1" x14ac:dyDescent="0.3">
      <c r="A1" s="13"/>
      <c r="B1" s="229" t="s">
        <v>329</v>
      </c>
      <c r="C1" s="230"/>
      <c r="D1" s="230"/>
      <c r="E1" s="230"/>
      <c r="F1" s="230"/>
      <c r="G1" s="230"/>
      <c r="H1" s="230"/>
      <c r="I1" s="230"/>
      <c r="J1" s="230"/>
      <c r="K1" s="230"/>
      <c r="L1" s="231"/>
    </row>
    <row r="2" spans="1:12" ht="15" thickBot="1" x14ac:dyDescent="0.35">
      <c r="B2" s="232"/>
      <c r="C2" s="233"/>
      <c r="D2" s="233"/>
      <c r="E2" s="233"/>
      <c r="F2" s="233"/>
      <c r="G2" s="233"/>
      <c r="H2" s="233"/>
      <c r="I2" s="233"/>
      <c r="J2" s="233"/>
      <c r="K2" s="233"/>
      <c r="L2" s="234"/>
    </row>
    <row r="3" spans="1:12" s="15" customFormat="1" ht="16.2" thickBot="1" x14ac:dyDescent="0.35">
      <c r="B3" s="16" t="s">
        <v>0</v>
      </c>
      <c r="C3" s="16" t="s">
        <v>1</v>
      </c>
      <c r="D3" s="17" t="s">
        <v>45</v>
      </c>
      <c r="E3" s="17" t="s">
        <v>46</v>
      </c>
      <c r="F3" s="18" t="s">
        <v>2</v>
      </c>
      <c r="G3" s="61" t="s">
        <v>87</v>
      </c>
      <c r="H3" s="60" t="s">
        <v>47</v>
      </c>
      <c r="I3" s="18" t="s">
        <v>48</v>
      </c>
      <c r="J3" s="9" t="s">
        <v>47</v>
      </c>
      <c r="K3" s="19" t="s">
        <v>49</v>
      </c>
      <c r="L3" s="20" t="s">
        <v>47</v>
      </c>
    </row>
    <row r="4" spans="1:12" ht="9.9" customHeight="1" x14ac:dyDescent="0.3">
      <c r="B4" s="21"/>
      <c r="C4" s="21"/>
      <c r="D4" s="22"/>
      <c r="E4" s="22"/>
      <c r="F4" s="23"/>
      <c r="G4" s="62"/>
      <c r="H4" s="24"/>
      <c r="I4" s="25"/>
      <c r="J4" s="10"/>
      <c r="K4" s="26"/>
      <c r="L4" s="24"/>
    </row>
    <row r="5" spans="1:12" x14ac:dyDescent="0.3">
      <c r="B5" s="27" t="s">
        <v>19</v>
      </c>
      <c r="C5" s="27" t="s">
        <v>20</v>
      </c>
      <c r="D5" s="123" t="s">
        <v>22</v>
      </c>
      <c r="E5" s="28" t="s">
        <v>54</v>
      </c>
      <c r="F5" s="124" t="s">
        <v>229</v>
      </c>
      <c r="G5" s="125"/>
      <c r="H5" s="39" t="s">
        <v>10</v>
      </c>
      <c r="I5" s="31"/>
      <c r="J5" s="187"/>
      <c r="K5" s="120"/>
      <c r="L5" s="121"/>
    </row>
    <row r="6" spans="1:12" ht="9.9" customHeight="1" x14ac:dyDescent="0.3">
      <c r="B6" s="27"/>
      <c r="C6" s="27"/>
      <c r="D6" s="123"/>
      <c r="E6" s="28"/>
      <c r="F6" s="124"/>
      <c r="G6" s="125"/>
      <c r="H6" s="39"/>
      <c r="I6" s="31"/>
      <c r="J6" s="187"/>
      <c r="K6" s="120"/>
      <c r="L6" s="121"/>
    </row>
    <row r="7" spans="1:12" x14ac:dyDescent="0.3">
      <c r="B7" s="27" t="s">
        <v>325</v>
      </c>
      <c r="C7" s="27" t="s">
        <v>20</v>
      </c>
      <c r="D7" s="123"/>
      <c r="E7" s="28"/>
      <c r="F7" s="124">
        <v>46004</v>
      </c>
      <c r="G7" s="125"/>
      <c r="H7" s="178" t="s">
        <v>322</v>
      </c>
      <c r="I7" s="31"/>
      <c r="J7" s="187"/>
      <c r="K7" s="120"/>
      <c r="L7" s="121"/>
    </row>
    <row r="8" spans="1:12" ht="9.9" customHeight="1" x14ac:dyDescent="0.3">
      <c r="B8" s="27"/>
      <c r="C8" s="27"/>
      <c r="D8" s="123"/>
      <c r="E8" s="28"/>
      <c r="F8" s="124"/>
      <c r="G8" s="63"/>
      <c r="H8" s="39"/>
      <c r="I8" s="34"/>
      <c r="J8" s="35"/>
      <c r="K8" s="36"/>
      <c r="L8" s="30"/>
    </row>
    <row r="9" spans="1:12" x14ac:dyDescent="0.3">
      <c r="B9" s="27" t="s">
        <v>23</v>
      </c>
      <c r="C9" s="27" t="s">
        <v>20</v>
      </c>
      <c r="D9" s="123">
        <f>DATE(2025,11,1)</f>
        <v>45962</v>
      </c>
      <c r="E9" s="28" t="s">
        <v>230</v>
      </c>
      <c r="F9" s="124" t="s">
        <v>228</v>
      </c>
      <c r="G9" s="125"/>
      <c r="H9" s="46"/>
      <c r="I9" s="31"/>
      <c r="J9" s="187"/>
      <c r="K9" s="32"/>
      <c r="L9" s="33"/>
    </row>
    <row r="10" spans="1:12" ht="9.9" customHeight="1" x14ac:dyDescent="0.3">
      <c r="B10" s="27"/>
      <c r="C10" s="27"/>
      <c r="D10" s="37"/>
      <c r="E10" s="28"/>
      <c r="F10" s="124"/>
      <c r="G10" s="63"/>
      <c r="H10" s="38"/>
      <c r="I10" s="34"/>
      <c r="J10" s="35"/>
      <c r="K10" s="29"/>
      <c r="L10" s="39"/>
    </row>
    <row r="11" spans="1:12" x14ac:dyDescent="0.3">
      <c r="B11" s="27" t="s">
        <v>21</v>
      </c>
      <c r="C11" s="27" t="s">
        <v>68</v>
      </c>
      <c r="D11" s="123">
        <f>DATE(2025,11,1)</f>
        <v>45962</v>
      </c>
      <c r="E11" s="28" t="s">
        <v>51</v>
      </c>
      <c r="F11" s="126"/>
      <c r="G11" s="127"/>
      <c r="H11" s="46"/>
      <c r="I11" s="41" t="s">
        <v>231</v>
      </c>
      <c r="J11" s="181" t="s">
        <v>232</v>
      </c>
      <c r="K11" s="42"/>
      <c r="L11" s="43"/>
    </row>
    <row r="12" spans="1:12" ht="9.9" customHeight="1" x14ac:dyDescent="0.3">
      <c r="B12" s="27"/>
      <c r="C12" s="27"/>
      <c r="D12" s="37"/>
      <c r="E12" s="28"/>
      <c r="F12" s="124"/>
      <c r="G12" s="65"/>
      <c r="H12" s="38"/>
      <c r="I12" s="34"/>
      <c r="J12" s="35"/>
      <c r="K12" s="29"/>
      <c r="L12" s="39"/>
    </row>
    <row r="13" spans="1:12" x14ac:dyDescent="0.3">
      <c r="B13" s="27" t="s">
        <v>70</v>
      </c>
      <c r="C13" s="27" t="s">
        <v>65</v>
      </c>
      <c r="D13" s="123">
        <f>DATE(2025,12,1)</f>
        <v>45992</v>
      </c>
      <c r="E13" s="28" t="s">
        <v>52</v>
      </c>
      <c r="F13" s="126"/>
      <c r="G13" s="125"/>
      <c r="H13" s="46"/>
      <c r="I13" s="34" t="s">
        <v>227</v>
      </c>
      <c r="J13" s="220" t="s">
        <v>6</v>
      </c>
      <c r="K13" s="32"/>
      <c r="L13" s="33"/>
    </row>
    <row r="14" spans="1:12" ht="9.9" customHeight="1" x14ac:dyDescent="0.3">
      <c r="B14" s="110"/>
      <c r="C14" s="110"/>
      <c r="D14" s="122"/>
      <c r="E14" s="111"/>
      <c r="F14" s="119"/>
      <c r="G14" s="112"/>
      <c r="H14" s="113"/>
      <c r="I14" s="117"/>
      <c r="J14" s="116"/>
      <c r="K14" s="29"/>
      <c r="L14" s="39"/>
    </row>
    <row r="15" spans="1:12" x14ac:dyDescent="0.3">
      <c r="B15" s="27" t="s">
        <v>184</v>
      </c>
      <c r="C15" s="27" t="s">
        <v>188</v>
      </c>
      <c r="D15" s="123">
        <v>46005</v>
      </c>
      <c r="E15" s="28" t="s">
        <v>189</v>
      </c>
      <c r="F15" s="124" t="s">
        <v>190</v>
      </c>
      <c r="G15" s="125"/>
      <c r="H15" s="39"/>
      <c r="I15" s="34"/>
      <c r="J15" s="181"/>
      <c r="K15" s="32"/>
      <c r="L15" s="33"/>
    </row>
    <row r="16" spans="1:12" x14ac:dyDescent="0.3">
      <c r="B16" s="27" t="s">
        <v>185</v>
      </c>
      <c r="C16" s="27" t="s">
        <v>188</v>
      </c>
      <c r="D16" s="123">
        <v>46005</v>
      </c>
      <c r="E16" s="28" t="s">
        <v>54</v>
      </c>
      <c r="F16" s="124" t="s">
        <v>191</v>
      </c>
      <c r="G16" s="125"/>
      <c r="H16" s="39"/>
      <c r="I16" s="34"/>
      <c r="J16" s="181"/>
      <c r="K16" s="32"/>
      <c r="L16" s="33"/>
    </row>
    <row r="17" spans="2:12" x14ac:dyDescent="0.3">
      <c r="B17" s="27" t="s">
        <v>185</v>
      </c>
      <c r="C17" s="27" t="s">
        <v>188</v>
      </c>
      <c r="D17" s="123">
        <v>46005</v>
      </c>
      <c r="E17" s="28" t="s">
        <v>152</v>
      </c>
      <c r="F17" s="124" t="s">
        <v>191</v>
      </c>
      <c r="G17" s="125"/>
      <c r="H17" s="39"/>
      <c r="I17" s="34"/>
      <c r="J17" s="181"/>
      <c r="K17" s="32"/>
      <c r="L17" s="33"/>
    </row>
    <row r="18" spans="2:12" ht="9.9" customHeight="1" x14ac:dyDescent="0.3">
      <c r="B18" s="110"/>
      <c r="C18" s="110"/>
      <c r="D18" s="122"/>
      <c r="E18" s="111"/>
      <c r="F18" s="119"/>
      <c r="G18" s="112"/>
      <c r="H18" s="113"/>
      <c r="I18" s="117"/>
      <c r="J18" s="116"/>
      <c r="K18" s="29"/>
      <c r="L18" s="39"/>
    </row>
    <row r="19" spans="2:12" x14ac:dyDescent="0.3">
      <c r="B19" s="27" t="s">
        <v>25</v>
      </c>
      <c r="C19" s="27" t="s">
        <v>65</v>
      </c>
      <c r="D19" s="123">
        <f>DATE(2025,12,1)</f>
        <v>45992</v>
      </c>
      <c r="E19" s="28" t="s">
        <v>165</v>
      </c>
      <c r="F19" s="45"/>
      <c r="G19" s="125"/>
      <c r="H19" s="43"/>
      <c r="I19" s="41" t="s">
        <v>235</v>
      </c>
      <c r="J19" s="35" t="s">
        <v>270</v>
      </c>
      <c r="K19" s="36"/>
      <c r="L19" s="30"/>
    </row>
    <row r="20" spans="2:12" ht="9.9" customHeight="1" x14ac:dyDescent="0.3">
      <c r="B20" s="27"/>
      <c r="C20" s="27"/>
      <c r="D20" s="37"/>
      <c r="E20" s="28"/>
      <c r="F20" s="40"/>
      <c r="G20" s="66"/>
      <c r="H20" s="38"/>
      <c r="I20" s="34"/>
      <c r="J20" s="35"/>
      <c r="K20" s="49"/>
      <c r="L20" s="47"/>
    </row>
    <row r="21" spans="2:12" x14ac:dyDescent="0.3">
      <c r="B21" s="27" t="s">
        <v>27</v>
      </c>
      <c r="C21" s="27" t="s">
        <v>65</v>
      </c>
      <c r="D21" s="123">
        <f>DATE(2025,12,1)</f>
        <v>45992</v>
      </c>
      <c r="E21" s="28" t="s">
        <v>52</v>
      </c>
      <c r="F21" s="45"/>
      <c r="G21" s="125"/>
      <c r="H21" s="43"/>
      <c r="I21" s="41" t="s">
        <v>235</v>
      </c>
      <c r="J21" s="35" t="s">
        <v>270</v>
      </c>
      <c r="K21" s="36"/>
      <c r="L21" s="30"/>
    </row>
    <row r="22" spans="2:12" ht="9.9" customHeight="1" x14ac:dyDescent="0.3">
      <c r="B22" s="27"/>
      <c r="C22" s="27"/>
      <c r="D22" s="123"/>
      <c r="E22" s="28"/>
      <c r="F22" s="29"/>
      <c r="G22" s="63"/>
      <c r="H22" s="38"/>
      <c r="I22" s="41"/>
      <c r="J22" s="35"/>
      <c r="K22" s="36"/>
      <c r="L22" s="30"/>
    </row>
    <row r="23" spans="2:12" x14ac:dyDescent="0.3">
      <c r="B23" s="226" t="s">
        <v>63</v>
      </c>
      <c r="C23" s="27" t="s">
        <v>64</v>
      </c>
      <c r="D23" s="123">
        <v>45962</v>
      </c>
      <c r="E23" s="28" t="s">
        <v>53</v>
      </c>
      <c r="F23" s="45"/>
      <c r="G23" s="125"/>
      <c r="H23" s="46"/>
      <c r="I23" s="34" t="s">
        <v>233</v>
      </c>
      <c r="J23" s="227"/>
      <c r="K23" s="223"/>
      <c r="L23" s="30"/>
    </row>
    <row r="24" spans="2:12" ht="9.9" customHeight="1" x14ac:dyDescent="0.3">
      <c r="B24" s="27"/>
      <c r="C24" s="27"/>
      <c r="D24" s="37"/>
      <c r="E24" s="28"/>
      <c r="F24" s="40"/>
      <c r="G24" s="64"/>
      <c r="H24" s="47"/>
      <c r="I24" s="41"/>
      <c r="J24" s="188"/>
      <c r="K24" s="40"/>
      <c r="L24" s="38"/>
    </row>
    <row r="25" spans="2:12" x14ac:dyDescent="0.3">
      <c r="B25" s="225" t="s">
        <v>28</v>
      </c>
      <c r="C25" s="27" t="s">
        <v>29</v>
      </c>
      <c r="D25" s="123">
        <f>DATE(2025,12,1)</f>
        <v>45992</v>
      </c>
      <c r="E25" s="28" t="s">
        <v>50</v>
      </c>
      <c r="F25" s="42"/>
      <c r="G25" s="127"/>
      <c r="H25" s="43"/>
      <c r="I25" s="41" t="s">
        <v>234</v>
      </c>
      <c r="J25" s="224" t="s">
        <v>328</v>
      </c>
      <c r="K25" s="48"/>
      <c r="L25" s="47"/>
    </row>
    <row r="26" spans="2:12" ht="9.9" customHeight="1" x14ac:dyDescent="0.3">
      <c r="B26" s="27"/>
      <c r="C26" s="27"/>
      <c r="D26" s="37"/>
      <c r="E26" s="28"/>
      <c r="F26" s="29"/>
      <c r="G26" s="63"/>
      <c r="H26" s="38"/>
      <c r="I26" s="34"/>
      <c r="J26" s="35"/>
      <c r="K26" s="29"/>
      <c r="L26" s="39"/>
    </row>
    <row r="27" spans="2:12" x14ac:dyDescent="0.3">
      <c r="B27" s="221" t="s">
        <v>34</v>
      </c>
      <c r="C27" s="27" t="s">
        <v>65</v>
      </c>
      <c r="D27" s="123">
        <v>45992</v>
      </c>
      <c r="E27" s="28" t="s">
        <v>52</v>
      </c>
      <c r="F27" s="29" t="s">
        <v>319</v>
      </c>
      <c r="G27" s="222">
        <v>45675</v>
      </c>
      <c r="H27" s="39"/>
      <c r="I27" s="128" t="s">
        <v>236</v>
      </c>
      <c r="J27" s="189" t="s">
        <v>237</v>
      </c>
      <c r="K27" s="89"/>
      <c r="L27" s="39"/>
    </row>
    <row r="28" spans="2:12" ht="9.9" customHeight="1" x14ac:dyDescent="0.3">
      <c r="B28" s="27"/>
      <c r="C28" s="27"/>
      <c r="D28" s="37"/>
      <c r="E28" s="28"/>
      <c r="F28" s="44"/>
      <c r="G28" s="65"/>
      <c r="H28" s="38"/>
      <c r="I28" s="34"/>
      <c r="J28" s="35"/>
      <c r="K28" s="29"/>
      <c r="L28" s="39"/>
    </row>
    <row r="29" spans="2:12" x14ac:dyDescent="0.3">
      <c r="B29" s="226" t="s">
        <v>253</v>
      </c>
      <c r="C29" s="27" t="s">
        <v>65</v>
      </c>
      <c r="D29" s="123">
        <v>45992</v>
      </c>
      <c r="E29" s="129"/>
      <c r="F29" s="42"/>
      <c r="G29" s="81"/>
      <c r="H29" s="43"/>
      <c r="I29" s="41" t="s">
        <v>238</v>
      </c>
      <c r="J29" s="228"/>
      <c r="K29" s="49"/>
      <c r="L29" s="47"/>
    </row>
    <row r="30" spans="2:12" ht="9.9" customHeight="1" x14ac:dyDescent="0.3">
      <c r="B30" s="27"/>
      <c r="C30" s="27"/>
      <c r="D30" s="37"/>
      <c r="E30" s="28"/>
      <c r="F30" s="40"/>
      <c r="G30" s="66"/>
      <c r="H30" s="38"/>
      <c r="I30" s="41"/>
      <c r="J30" s="35"/>
      <c r="K30" s="49"/>
      <c r="L30" s="47"/>
    </row>
    <row r="31" spans="2:12" x14ac:dyDescent="0.3">
      <c r="B31" s="130" t="s">
        <v>35</v>
      </c>
      <c r="C31" s="130" t="s">
        <v>36</v>
      </c>
      <c r="D31" s="37"/>
      <c r="E31" s="28" t="s">
        <v>166</v>
      </c>
      <c r="F31" s="29" t="s">
        <v>326</v>
      </c>
      <c r="G31" s="67"/>
      <c r="H31" s="43"/>
      <c r="I31" s="31"/>
      <c r="J31" s="187"/>
      <c r="K31" s="45"/>
      <c r="L31" s="46"/>
    </row>
    <row r="32" spans="2:12" ht="9.9" customHeight="1" x14ac:dyDescent="0.3">
      <c r="B32" s="130"/>
      <c r="C32" s="130"/>
      <c r="D32" s="37"/>
      <c r="E32" s="28"/>
      <c r="F32" s="44"/>
      <c r="G32" s="65"/>
      <c r="H32" s="50"/>
      <c r="I32" s="51"/>
      <c r="J32" s="52"/>
      <c r="K32" s="53"/>
      <c r="L32" s="54"/>
    </row>
    <row r="33" spans="2:14" x14ac:dyDescent="0.3">
      <c r="B33" s="182" t="s">
        <v>30</v>
      </c>
      <c r="C33" s="182" t="s">
        <v>31</v>
      </c>
      <c r="D33" s="183"/>
      <c r="E33" s="184"/>
      <c r="F33" s="185"/>
      <c r="G33" s="82"/>
      <c r="H33" s="83"/>
      <c r="I33" s="186"/>
      <c r="J33" s="190" t="s">
        <v>69</v>
      </c>
      <c r="K33" s="32"/>
      <c r="L33" s="33"/>
    </row>
    <row r="34" spans="2:14" ht="9.9" customHeight="1" x14ac:dyDescent="0.3">
      <c r="B34" s="27"/>
      <c r="C34" s="27"/>
      <c r="D34" s="37"/>
      <c r="E34" s="28"/>
      <c r="F34" s="29"/>
      <c r="G34" s="63"/>
      <c r="H34" s="38"/>
      <c r="I34" s="34"/>
      <c r="J34" s="35"/>
      <c r="K34" s="29"/>
      <c r="L34" s="39"/>
    </row>
    <row r="35" spans="2:14" x14ac:dyDescent="0.3">
      <c r="B35" s="221" t="s">
        <v>169</v>
      </c>
      <c r="C35" s="27" t="s">
        <v>65</v>
      </c>
      <c r="D35" s="123">
        <f>DATE(2025,12,1)</f>
        <v>45992</v>
      </c>
      <c r="E35" s="28" t="s">
        <v>167</v>
      </c>
      <c r="F35" s="136" t="s">
        <v>255</v>
      </c>
      <c r="G35" s="222">
        <v>45682</v>
      </c>
      <c r="H35" s="39"/>
      <c r="I35" s="34" t="s">
        <v>239</v>
      </c>
      <c r="J35" s="35" t="s">
        <v>281</v>
      </c>
      <c r="K35" s="36"/>
      <c r="L35" s="30"/>
    </row>
    <row r="36" spans="2:14" ht="9.9" customHeight="1" x14ac:dyDescent="0.3">
      <c r="B36" s="27"/>
      <c r="C36" s="27"/>
      <c r="D36" s="123"/>
      <c r="E36" s="28"/>
      <c r="F36" s="44"/>
      <c r="G36" s="65"/>
      <c r="H36" s="38"/>
      <c r="I36" s="34"/>
      <c r="J36" s="35"/>
      <c r="K36" s="36"/>
      <c r="L36" s="30"/>
    </row>
    <row r="37" spans="2:14" x14ac:dyDescent="0.3">
      <c r="B37" s="27" t="s">
        <v>97</v>
      </c>
      <c r="C37" s="27" t="s">
        <v>64</v>
      </c>
      <c r="D37" s="123">
        <f>DATE(2025,12,1)</f>
        <v>45992</v>
      </c>
      <c r="E37" s="28" t="s">
        <v>53</v>
      </c>
      <c r="F37" s="45"/>
      <c r="G37" s="125"/>
      <c r="H37" s="46"/>
      <c r="I37" s="34" t="s">
        <v>240</v>
      </c>
      <c r="J37" s="189" t="s">
        <v>232</v>
      </c>
      <c r="K37" s="36"/>
      <c r="L37" s="30"/>
    </row>
    <row r="38" spans="2:14" ht="9.9" customHeight="1" x14ac:dyDescent="0.3">
      <c r="B38" s="27"/>
      <c r="C38" s="27"/>
      <c r="D38" s="37"/>
      <c r="E38" s="28"/>
      <c r="F38" s="29"/>
      <c r="G38" s="63"/>
      <c r="H38" s="38"/>
      <c r="I38" s="34"/>
      <c r="J38" s="35"/>
      <c r="K38" s="29"/>
      <c r="L38" s="39"/>
    </row>
    <row r="39" spans="2:14" x14ac:dyDescent="0.3">
      <c r="B39" s="27" t="s">
        <v>241</v>
      </c>
      <c r="C39" s="27" t="s">
        <v>64</v>
      </c>
      <c r="D39" s="129" t="s">
        <v>180</v>
      </c>
      <c r="E39" s="129"/>
      <c r="F39" s="42"/>
      <c r="G39" s="127"/>
      <c r="H39" s="137"/>
      <c r="I39" s="41" t="s">
        <v>242</v>
      </c>
      <c r="J39" s="189" t="s">
        <v>254</v>
      </c>
      <c r="K39" s="40"/>
      <c r="L39" s="38"/>
    </row>
    <row r="40" spans="2:14" ht="9.9" customHeight="1" x14ac:dyDescent="0.3">
      <c r="B40" s="27"/>
      <c r="C40" s="27"/>
      <c r="D40" s="37"/>
      <c r="E40" s="28"/>
      <c r="F40" s="29"/>
      <c r="G40" s="63"/>
      <c r="H40" s="38"/>
      <c r="I40" s="34"/>
      <c r="J40" s="35"/>
      <c r="K40" s="29"/>
      <c r="L40" s="39"/>
    </row>
    <row r="41" spans="2:14" x14ac:dyDescent="0.3">
      <c r="B41" s="182" t="s">
        <v>37</v>
      </c>
      <c r="C41" s="182" t="s">
        <v>31</v>
      </c>
      <c r="D41" s="183"/>
      <c r="E41" s="184"/>
      <c r="F41" s="45"/>
      <c r="G41" s="125"/>
      <c r="H41" s="43"/>
      <c r="I41" s="31"/>
      <c r="J41" s="187"/>
      <c r="K41" s="88"/>
      <c r="L41" s="46"/>
    </row>
    <row r="42" spans="2:14" s="15" customFormat="1" ht="9.9" customHeight="1" x14ac:dyDescent="0.3">
      <c r="B42" s="130"/>
      <c r="C42" s="130"/>
      <c r="D42" s="37"/>
      <c r="E42" s="28"/>
      <c r="F42" s="44"/>
      <c r="G42" s="65"/>
      <c r="H42" s="50"/>
      <c r="I42" s="51"/>
      <c r="J42" s="52"/>
      <c r="K42" s="53"/>
      <c r="L42" s="54"/>
      <c r="N42" s="5"/>
    </row>
    <row r="43" spans="2:14" s="15" customFormat="1" x14ac:dyDescent="0.3">
      <c r="B43" s="221" t="s">
        <v>175</v>
      </c>
      <c r="C43" s="27" t="s">
        <v>65</v>
      </c>
      <c r="D43" s="123">
        <f>DATE(2025,12,31)</f>
        <v>46022</v>
      </c>
      <c r="E43" s="28" t="s">
        <v>243</v>
      </c>
      <c r="F43" s="138" t="s">
        <v>327</v>
      </c>
      <c r="G43" s="222">
        <v>45710</v>
      </c>
      <c r="H43" s="39"/>
      <c r="I43" s="41" t="s">
        <v>244</v>
      </c>
      <c r="J43" s="38" t="s">
        <v>284</v>
      </c>
      <c r="K43" s="114"/>
      <c r="L43" s="115"/>
      <c r="N43" s="5"/>
    </row>
    <row r="44" spans="2:14" s="15" customFormat="1" ht="9.9" customHeight="1" x14ac:dyDescent="0.3">
      <c r="B44" s="27"/>
      <c r="C44" s="27"/>
      <c r="D44" s="37"/>
      <c r="E44" s="28"/>
      <c r="F44" s="40"/>
      <c r="G44" s="66"/>
      <c r="H44" s="38"/>
      <c r="I44" s="41"/>
      <c r="J44" s="35"/>
      <c r="K44" s="49"/>
      <c r="L44" s="47"/>
      <c r="N44" s="5"/>
    </row>
    <row r="45" spans="2:14" s="15" customFormat="1" x14ac:dyDescent="0.3">
      <c r="B45" s="221" t="s">
        <v>67</v>
      </c>
      <c r="C45" s="27" t="s">
        <v>29</v>
      </c>
      <c r="D45" s="123">
        <f>DATE(2026,1,15)</f>
        <v>46037</v>
      </c>
      <c r="E45" s="28" t="s">
        <v>55</v>
      </c>
      <c r="F45" s="44" t="s">
        <v>320</v>
      </c>
      <c r="G45" s="222">
        <v>45724</v>
      </c>
      <c r="H45" s="35"/>
      <c r="I45" s="34" t="s">
        <v>245</v>
      </c>
      <c r="J45" s="35" t="s">
        <v>308</v>
      </c>
      <c r="K45" s="55"/>
      <c r="L45" s="39"/>
      <c r="N45" s="5"/>
    </row>
    <row r="46" spans="2:14" ht="9.9" customHeight="1" x14ac:dyDescent="0.3">
      <c r="B46" s="27"/>
      <c r="C46" s="27"/>
      <c r="D46" s="37"/>
      <c r="E46" s="28"/>
      <c r="F46" s="40"/>
      <c r="G46" s="64"/>
      <c r="H46" s="47"/>
      <c r="I46" s="41"/>
      <c r="J46" s="188"/>
      <c r="K46" s="40"/>
      <c r="L46" s="38"/>
    </row>
    <row r="47" spans="2:14" x14ac:dyDescent="0.3">
      <c r="B47" s="27" t="s">
        <v>38</v>
      </c>
      <c r="C47" s="27" t="s">
        <v>36</v>
      </c>
      <c r="D47" s="131"/>
      <c r="E47" s="129"/>
      <c r="F47" s="44" t="s">
        <v>257</v>
      </c>
      <c r="G47" s="68"/>
      <c r="H47" s="43"/>
      <c r="I47" s="31"/>
      <c r="J47" s="187"/>
      <c r="K47" s="45"/>
      <c r="L47" s="46"/>
    </row>
    <row r="48" spans="2:14" ht="9.9" customHeight="1" x14ac:dyDescent="0.3">
      <c r="B48" s="27"/>
      <c r="C48" s="27"/>
      <c r="D48" s="37"/>
      <c r="E48" s="28"/>
      <c r="F48" s="40"/>
      <c r="G48" s="66"/>
      <c r="H48" s="38"/>
      <c r="I48" s="41"/>
      <c r="J48" s="35"/>
      <c r="K48" s="49"/>
      <c r="L48" s="47"/>
    </row>
    <row r="49" spans="2:12" x14ac:dyDescent="0.3">
      <c r="B49" s="221" t="s">
        <v>61</v>
      </c>
      <c r="C49" s="27" t="s">
        <v>65</v>
      </c>
      <c r="D49" s="132">
        <f>DATE(2026,2,1)</f>
        <v>46054</v>
      </c>
      <c r="E49" s="28" t="s">
        <v>152</v>
      </c>
      <c r="F49" s="44" t="s">
        <v>256</v>
      </c>
      <c r="G49" s="222">
        <v>45738</v>
      </c>
      <c r="H49" s="180"/>
      <c r="I49" s="34" t="s">
        <v>246</v>
      </c>
      <c r="J49" s="35" t="s">
        <v>286</v>
      </c>
      <c r="K49" s="118"/>
      <c r="L49" s="39"/>
    </row>
    <row r="50" spans="2:12" ht="9.9" customHeight="1" x14ac:dyDescent="0.3">
      <c r="B50" s="27"/>
      <c r="C50" s="27"/>
      <c r="D50" s="37"/>
      <c r="E50" s="28"/>
      <c r="F50" s="44"/>
      <c r="G50" s="65"/>
      <c r="H50" s="178"/>
      <c r="I50" s="34"/>
      <c r="J50" s="35"/>
      <c r="K50" s="29"/>
      <c r="L50" s="39"/>
    </row>
    <row r="51" spans="2:12" x14ac:dyDescent="0.3">
      <c r="B51" s="27" t="s">
        <v>71</v>
      </c>
      <c r="C51" s="27" t="s">
        <v>68</v>
      </c>
      <c r="D51" s="123">
        <f>DATE(2026,2,28)</f>
        <v>46081</v>
      </c>
      <c r="E51" s="28" t="s">
        <v>54</v>
      </c>
      <c r="F51" s="44" t="s">
        <v>321</v>
      </c>
      <c r="G51" s="222">
        <v>45745</v>
      </c>
      <c r="H51" s="178" t="s">
        <v>322</v>
      </c>
      <c r="I51" s="34" t="s">
        <v>247</v>
      </c>
      <c r="J51" s="181" t="s">
        <v>315</v>
      </c>
      <c r="K51" s="29"/>
      <c r="L51" s="39"/>
    </row>
    <row r="52" spans="2:12" ht="9.9" customHeight="1" x14ac:dyDescent="0.3">
      <c r="B52" s="27"/>
      <c r="C52" s="27"/>
      <c r="D52" s="37"/>
      <c r="E52" s="28"/>
      <c r="F52" s="44"/>
      <c r="G52" s="65"/>
      <c r="H52" s="38"/>
      <c r="I52" s="34"/>
      <c r="J52" s="35"/>
      <c r="K52" s="29"/>
      <c r="L52" s="39"/>
    </row>
    <row r="53" spans="2:12" x14ac:dyDescent="0.3">
      <c r="B53" s="27" t="s">
        <v>179</v>
      </c>
      <c r="C53" s="27" t="s">
        <v>64</v>
      </c>
      <c r="D53" s="131" t="s">
        <v>180</v>
      </c>
      <c r="E53" s="129"/>
      <c r="F53" s="42"/>
      <c r="G53" s="127"/>
      <c r="H53" s="137"/>
      <c r="I53" s="41" t="s">
        <v>248</v>
      </c>
      <c r="J53" s="35" t="s">
        <v>302</v>
      </c>
      <c r="K53" s="40"/>
      <c r="L53" s="38"/>
    </row>
    <row r="54" spans="2:12" ht="9.9" customHeight="1" x14ac:dyDescent="0.3">
      <c r="B54" s="27"/>
      <c r="C54" s="27"/>
      <c r="D54" s="37"/>
      <c r="E54" s="28"/>
      <c r="F54" s="40"/>
      <c r="G54" s="64"/>
      <c r="H54" s="47"/>
      <c r="I54" s="41"/>
      <c r="J54" s="188"/>
      <c r="K54" s="40"/>
      <c r="L54" s="38"/>
    </row>
    <row r="55" spans="2:12" x14ac:dyDescent="0.3">
      <c r="B55" s="27" t="s">
        <v>172</v>
      </c>
      <c r="C55" s="27" t="s">
        <v>29</v>
      </c>
      <c r="D55" s="132">
        <f>DATE(2026,2,1)</f>
        <v>46054</v>
      </c>
      <c r="E55" s="132"/>
      <c r="F55" s="132"/>
      <c r="G55" s="139"/>
      <c r="H55" s="38"/>
      <c r="I55" s="34" t="s">
        <v>249</v>
      </c>
      <c r="J55" s="35" t="s">
        <v>62</v>
      </c>
      <c r="K55" s="45"/>
      <c r="L55" s="46"/>
    </row>
    <row r="56" spans="2:12" x14ac:dyDescent="0.3">
      <c r="B56" s="133" t="s">
        <v>173</v>
      </c>
      <c r="C56" s="133" t="s">
        <v>56</v>
      </c>
      <c r="D56" s="132">
        <f t="shared" ref="D56:D59" si="0">DATE(2026,2,1)</f>
        <v>46054</v>
      </c>
      <c r="E56" s="132"/>
      <c r="F56" s="132"/>
      <c r="G56" s="139"/>
      <c r="H56" s="140"/>
      <c r="I56" s="34" t="s">
        <v>249</v>
      </c>
      <c r="J56" s="35" t="s">
        <v>62</v>
      </c>
      <c r="K56" s="56"/>
      <c r="L56" s="57"/>
    </row>
    <row r="57" spans="2:12" x14ac:dyDescent="0.3">
      <c r="B57" s="133" t="s">
        <v>60</v>
      </c>
      <c r="C57" s="133" t="s">
        <v>58</v>
      </c>
      <c r="D57" s="132">
        <f t="shared" si="0"/>
        <v>46054</v>
      </c>
      <c r="E57" s="132"/>
      <c r="F57" s="132"/>
      <c r="G57" s="139"/>
      <c r="H57" s="140"/>
      <c r="I57" s="34" t="s">
        <v>249</v>
      </c>
      <c r="J57" s="35" t="s">
        <v>62</v>
      </c>
      <c r="K57" s="56"/>
      <c r="L57" s="57"/>
    </row>
    <row r="58" spans="2:12" x14ac:dyDescent="0.3">
      <c r="B58" s="133" t="s">
        <v>174</v>
      </c>
      <c r="C58" s="133" t="s">
        <v>59</v>
      </c>
      <c r="D58" s="132">
        <f t="shared" si="0"/>
        <v>46054</v>
      </c>
      <c r="E58" s="132"/>
      <c r="F58" s="132"/>
      <c r="G58" s="139"/>
      <c r="H58" s="140"/>
      <c r="I58" s="34" t="s">
        <v>249</v>
      </c>
      <c r="J58" s="35" t="s">
        <v>62</v>
      </c>
      <c r="K58" s="56"/>
      <c r="L58" s="57"/>
    </row>
    <row r="59" spans="2:12" x14ac:dyDescent="0.3">
      <c r="B59" s="133" t="s">
        <v>57</v>
      </c>
      <c r="C59" s="133" t="s">
        <v>61</v>
      </c>
      <c r="D59" s="132">
        <f t="shared" si="0"/>
        <v>46054</v>
      </c>
      <c r="E59" s="132"/>
      <c r="F59" s="132"/>
      <c r="G59" s="139"/>
      <c r="H59" s="140"/>
      <c r="I59" s="34" t="s">
        <v>249</v>
      </c>
      <c r="J59" s="35" t="s">
        <v>62</v>
      </c>
      <c r="K59" s="56"/>
      <c r="L59" s="57"/>
    </row>
    <row r="60" spans="2:12" ht="9.9" customHeight="1" x14ac:dyDescent="0.3">
      <c r="B60" s="27"/>
      <c r="C60" s="27"/>
      <c r="D60" s="37"/>
      <c r="E60" s="28"/>
      <c r="F60" s="44"/>
      <c r="G60" s="65"/>
      <c r="H60" s="38"/>
      <c r="I60" s="34"/>
      <c r="J60" s="35"/>
      <c r="K60" s="29"/>
      <c r="L60" s="39"/>
    </row>
    <row r="61" spans="2:12" ht="15" thickBot="1" x14ac:dyDescent="0.35">
      <c r="B61" s="134" t="s">
        <v>66</v>
      </c>
      <c r="C61" s="134" t="s">
        <v>64</v>
      </c>
      <c r="D61" s="123">
        <f>DATE(2026,2,28)</f>
        <v>46081</v>
      </c>
      <c r="E61" s="135"/>
      <c r="F61" s="58"/>
      <c r="G61" s="141"/>
      <c r="H61" s="142"/>
      <c r="I61" s="143" t="s">
        <v>250</v>
      </c>
      <c r="J61" s="191" t="s">
        <v>6</v>
      </c>
      <c r="K61" s="58"/>
      <c r="L61" s="59"/>
    </row>
  </sheetData>
  <mergeCells count="1">
    <mergeCell ref="B1:L2"/>
  </mergeCells>
  <phoneticPr fontId="6" type="noConversion"/>
  <printOptions gridLines="1"/>
  <pageMargins left="0.51" right="0.32" top="0.32314960629921263" bottom="0.23622047244094491" header="0.31" footer="0.31"/>
  <pageSetup scale="73" fitToHeight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69"/>
  <sheetViews>
    <sheetView view="pageBreakPreview" zoomScale="82" zoomScaleNormal="100" zoomScaleSheetLayoutView="82" workbookViewId="0">
      <pane ySplit="2" topLeftCell="A9" activePane="bottomLeft" state="frozen"/>
      <selection activeCell="N58" sqref="N58"/>
      <selection pane="bottomLeft" activeCell="U10" sqref="U10"/>
    </sheetView>
  </sheetViews>
  <sheetFormatPr defaultColWidth="8.6640625" defaultRowHeight="14.4" x14ac:dyDescent="0.3"/>
  <cols>
    <col min="1" max="1" width="26" bestFit="1" customWidth="1"/>
    <col min="2" max="2" width="17.44140625" style="3" bestFit="1" customWidth="1"/>
    <col min="3" max="3" width="19.88671875" style="69" bestFit="1" customWidth="1"/>
    <col min="4" max="10" width="3.6640625" bestFit="1" customWidth="1"/>
    <col min="11" max="11" width="4" bestFit="1" customWidth="1"/>
    <col min="12" max="19" width="3.6640625" bestFit="1" customWidth="1"/>
    <col min="20" max="20" width="8.6640625" customWidth="1"/>
  </cols>
  <sheetData>
    <row r="1" spans="1:20" ht="40.200000000000003" customHeight="1" thickBot="1" x14ac:dyDescent="0.35">
      <c r="A1" s="235" t="str">
        <f>DÉTAILS!B1</f>
        <v>Association Régionale Curling Montréal ( ARCM )
2025-2026</v>
      </c>
      <c r="B1" s="236"/>
      <c r="C1" s="237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8"/>
    </row>
    <row r="2" spans="1:20" ht="81" thickBot="1" x14ac:dyDescent="0.35">
      <c r="A2" s="2" t="s">
        <v>0</v>
      </c>
      <c r="B2" s="2" t="s">
        <v>1</v>
      </c>
      <c r="C2" s="146" t="s">
        <v>2</v>
      </c>
      <c r="D2" s="152" t="s">
        <v>3</v>
      </c>
      <c r="E2" s="80" t="s">
        <v>4</v>
      </c>
      <c r="F2" s="80" t="s">
        <v>5</v>
      </c>
      <c r="G2" s="80" t="s">
        <v>6</v>
      </c>
      <c r="H2" s="80" t="s">
        <v>7</v>
      </c>
      <c r="I2" s="80" t="s">
        <v>8</v>
      </c>
      <c r="J2" s="80" t="s">
        <v>9</v>
      </c>
      <c r="K2" s="80" t="s">
        <v>10</v>
      </c>
      <c r="L2" s="80" t="s">
        <v>11</v>
      </c>
      <c r="M2" s="80" t="s">
        <v>12</v>
      </c>
      <c r="N2" s="80" t="s">
        <v>13</v>
      </c>
      <c r="O2" s="80" t="s">
        <v>14</v>
      </c>
      <c r="P2" s="80" t="s">
        <v>15</v>
      </c>
      <c r="Q2" s="80" t="s">
        <v>16</v>
      </c>
      <c r="R2" s="80" t="s">
        <v>17</v>
      </c>
      <c r="S2" s="87" t="s">
        <v>18</v>
      </c>
    </row>
    <row r="3" spans="1:20" ht="5.0999999999999996" customHeight="1" x14ac:dyDescent="0.3">
      <c r="A3" s="70"/>
      <c r="B3" s="70"/>
      <c r="C3" s="147"/>
      <c r="D3" s="15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</row>
    <row r="4" spans="1:20" x14ac:dyDescent="0.3">
      <c r="A4" s="1" t="s">
        <v>19</v>
      </c>
      <c r="B4" s="1" t="str">
        <f>VLOOKUP(A4,DÉTAILS!B:L,2,0)</f>
        <v>ARCM</v>
      </c>
      <c r="C4" s="148" t="str">
        <f>IF(VLOOKUP(A4,DÉTAILS!B:L,5,0)=0,"N/A",VLOOKUP(A4,DÉTAILS!B:L,5,0))</f>
        <v>8 novembre</v>
      </c>
      <c r="D4" s="153"/>
      <c r="E4" s="154"/>
      <c r="F4" s="154"/>
      <c r="G4" s="154"/>
      <c r="H4" s="154"/>
      <c r="I4" s="154"/>
      <c r="J4" s="154"/>
      <c r="K4" s="154" t="s">
        <v>26</v>
      </c>
      <c r="L4" s="154"/>
      <c r="M4" s="154"/>
      <c r="N4" s="154"/>
      <c r="O4" s="154"/>
      <c r="P4" s="154"/>
      <c r="Q4" s="154"/>
      <c r="R4" s="154"/>
      <c r="S4" s="155"/>
    </row>
    <row r="5" spans="1:20" ht="5.0999999999999996" customHeight="1" x14ac:dyDescent="0.3">
      <c r="A5" s="1"/>
      <c r="B5" s="1"/>
      <c r="C5" s="148"/>
      <c r="D5" s="156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8"/>
    </row>
    <row r="6" spans="1:20" ht="15" customHeight="1" x14ac:dyDescent="0.3">
      <c r="A6" s="1" t="s">
        <v>323</v>
      </c>
      <c r="B6" s="1" t="s">
        <v>20</v>
      </c>
      <c r="C6" s="148">
        <v>46004</v>
      </c>
      <c r="D6" s="154"/>
      <c r="E6" s="154" t="s">
        <v>324</v>
      </c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</row>
    <row r="7" spans="1:20" ht="5.0999999999999996" customHeight="1" x14ac:dyDescent="0.3">
      <c r="A7" s="1"/>
      <c r="B7" s="1"/>
      <c r="C7" s="148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</row>
    <row r="8" spans="1:20" x14ac:dyDescent="0.3">
      <c r="A8" s="1" t="s">
        <v>23</v>
      </c>
      <c r="B8" s="1" t="str">
        <f>VLOOKUP(A8,DÉTAILS!B:L,2,0)</f>
        <v>ARCM</v>
      </c>
      <c r="C8" s="148" t="str">
        <f>IF(VLOOKUP(A8,DÉTAILS!B:L,5,0)=0,"N/A",VLOOKUP(A8,DÉTAILS!B:L,5,0))</f>
        <v>15 novembre</v>
      </c>
      <c r="D8" s="159" t="s">
        <v>24</v>
      </c>
      <c r="E8" s="159" t="s">
        <v>24</v>
      </c>
      <c r="F8" s="159" t="s">
        <v>24</v>
      </c>
      <c r="G8" s="159" t="s">
        <v>24</v>
      </c>
      <c r="H8" s="159" t="s">
        <v>24</v>
      </c>
      <c r="I8" s="159" t="s">
        <v>24</v>
      </c>
      <c r="J8" s="159" t="s">
        <v>24</v>
      </c>
      <c r="K8" s="159" t="s">
        <v>24</v>
      </c>
      <c r="L8" s="159" t="s">
        <v>24</v>
      </c>
      <c r="M8" s="159" t="s">
        <v>24</v>
      </c>
      <c r="N8" s="159" t="s">
        <v>24</v>
      </c>
      <c r="O8" s="159" t="s">
        <v>24</v>
      </c>
      <c r="P8" s="159" t="s">
        <v>24</v>
      </c>
      <c r="Q8" s="159" t="s">
        <v>24</v>
      </c>
      <c r="R8" s="159" t="s">
        <v>24</v>
      </c>
      <c r="S8" s="160" t="s">
        <v>24</v>
      </c>
      <c r="T8" s="86"/>
    </row>
    <row r="9" spans="1:20" ht="5.0999999999999996" customHeight="1" x14ac:dyDescent="0.3">
      <c r="A9" s="1"/>
      <c r="B9" s="1"/>
      <c r="C9" s="148"/>
      <c r="D9" s="156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8"/>
    </row>
    <row r="10" spans="1:20" x14ac:dyDescent="0.3">
      <c r="A10" s="1" t="s">
        <v>34</v>
      </c>
      <c r="B10" s="1" t="str">
        <f>VLOOKUP(A10,DÉTAILS!B:L,2,0)</f>
        <v>Série Élite</v>
      </c>
      <c r="C10" s="148" t="str">
        <f>IF(VLOOKUP(A10,DÉTAILS!B:L,5,0)=0,"N/A",VLOOKUP(A10,DÉTAILS!B:L,5,0))</f>
        <v>9-11 janvier</v>
      </c>
      <c r="D10" s="153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5"/>
    </row>
    <row r="11" spans="1:20" ht="5.0999999999999996" customHeight="1" x14ac:dyDescent="0.3">
      <c r="A11" s="1"/>
      <c r="B11" s="1"/>
      <c r="C11" s="148"/>
      <c r="D11" s="156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8"/>
    </row>
    <row r="12" spans="1:20" x14ac:dyDescent="0.3">
      <c r="A12" s="1" t="s">
        <v>70</v>
      </c>
      <c r="B12" s="1" t="str">
        <f>VLOOKUP(A12,DÉTAILS!B:L,2,0)</f>
        <v>Série Élite</v>
      </c>
      <c r="C12" s="148" t="str">
        <f>IF(VLOOKUP(A12,DÉTAILS!B:L,8,0)=0,"N/A",VLOOKUP(A12,DÉTAILS!B:L,8,0))</f>
        <v>18-21 décembre</v>
      </c>
      <c r="D12" s="153"/>
      <c r="E12" s="154"/>
      <c r="F12" s="154"/>
      <c r="G12" s="154" t="s">
        <v>24</v>
      </c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5"/>
    </row>
    <row r="13" spans="1:20" ht="5.0999999999999996" customHeight="1" x14ac:dyDescent="0.3">
      <c r="A13" s="1"/>
      <c r="B13" s="1"/>
      <c r="C13" s="148"/>
      <c r="D13" s="156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8"/>
    </row>
    <row r="14" spans="1:20" x14ac:dyDescent="0.3">
      <c r="A14" s="1" t="s">
        <v>184</v>
      </c>
      <c r="B14" s="1" t="str">
        <f>VLOOKUP(A14,DÉTAILS!B:L,2,0)</f>
        <v>ARCM-Junior</v>
      </c>
      <c r="C14" s="148" t="str">
        <f>IF(VLOOKUP(A14,DÉTAILS!B:L,5,0)=0,"N/A",VLOOKUP(A14,DÉTAILS!B:L,5,0))</f>
        <v>27 décembre</v>
      </c>
      <c r="D14" s="171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3"/>
      <c r="P14" s="172"/>
      <c r="Q14" s="172"/>
      <c r="R14" s="173"/>
      <c r="S14" s="174"/>
    </row>
    <row r="15" spans="1:20" x14ac:dyDescent="0.3">
      <c r="A15" s="1" t="s">
        <v>185</v>
      </c>
      <c r="B15" s="1" t="str">
        <f>VLOOKUP(A15,DÉTAILS!B:L,2,0)</f>
        <v>ARCM-Junior</v>
      </c>
      <c r="C15" s="148" t="str">
        <f>IF(VLOOKUP(A15,DÉTAILS!B:L,5,0)=0,"N/A",VLOOKUP(A15,DÉTAILS!B:L,5,0))</f>
        <v>27-29 décembre</v>
      </c>
      <c r="D15" s="171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3"/>
      <c r="P15" s="172"/>
      <c r="Q15" s="172"/>
      <c r="R15" s="173"/>
      <c r="S15" s="174"/>
    </row>
    <row r="16" spans="1:20" x14ac:dyDescent="0.3">
      <c r="A16" s="1" t="s">
        <v>185</v>
      </c>
      <c r="B16" s="1" t="str">
        <f>VLOOKUP(A16,DÉTAILS!B:L,2,0)</f>
        <v>ARCM-Junior</v>
      </c>
      <c r="C16" s="148" t="str">
        <f>IF(VLOOKUP(A16,DÉTAILS!B:L,5,0)=0,"N/A",VLOOKUP(A16,DÉTAILS!B:L,5,0))</f>
        <v>27-29 décembre</v>
      </c>
      <c r="D16" s="171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3"/>
      <c r="P16" s="172"/>
      <c r="Q16" s="172"/>
      <c r="R16" s="173"/>
      <c r="S16" s="174"/>
    </row>
    <row r="17" spans="1:19" ht="5.0999999999999996" customHeight="1" x14ac:dyDescent="0.3">
      <c r="A17" s="1"/>
      <c r="B17" s="1"/>
      <c r="C17" s="148"/>
      <c r="D17" s="156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8"/>
    </row>
    <row r="18" spans="1:19" x14ac:dyDescent="0.3">
      <c r="A18" s="1" t="s">
        <v>169</v>
      </c>
      <c r="B18" s="1" t="str">
        <f>VLOOKUP(A18,DÉTAILS!B:L,2,0)</f>
        <v>Série Élite</v>
      </c>
      <c r="C18" s="148" t="str">
        <f>IF(VLOOKUP(A18,DÉTAILS!B:L,5,0)=0,"N/A",VLOOKUP(A18,DÉTAILS!B:L,5,0))</f>
        <v>15-18 janvier</v>
      </c>
      <c r="D18" s="153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5"/>
    </row>
    <row r="19" spans="1:19" ht="5.0999999999999996" customHeight="1" x14ac:dyDescent="0.3">
      <c r="A19" s="1"/>
      <c r="B19" s="1"/>
      <c r="C19" s="148"/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8"/>
    </row>
    <row r="20" spans="1:19" x14ac:dyDescent="0.3">
      <c r="A20" s="1" t="s">
        <v>30</v>
      </c>
      <c r="B20" s="1" t="str">
        <f>VLOOKUP(A20,DÉTAILS!B:L,2,0)</f>
        <v>Filiale</v>
      </c>
      <c r="C20" s="148" t="str">
        <f>IF(VLOOKUP(A20,DÉTAILS!B:L,5,0)=0,"N/A",VLOOKUP(A20,DÉTAILS!B:L,5,0))</f>
        <v>N/A</v>
      </c>
      <c r="D20" s="145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2"/>
    </row>
    <row r="21" spans="1:19" ht="5.0999999999999996" customHeight="1" x14ac:dyDescent="0.3">
      <c r="A21" s="1"/>
      <c r="B21" s="1"/>
      <c r="C21" s="148"/>
      <c r="D21" s="156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8"/>
    </row>
    <row r="22" spans="1:19" x14ac:dyDescent="0.3">
      <c r="A22" s="8" t="s">
        <v>67</v>
      </c>
      <c r="B22" s="8" t="str">
        <f>VLOOKUP(A22,DÉTAILS!B:L,2,0)</f>
        <v>Serie Club</v>
      </c>
      <c r="C22" s="148" t="str">
        <f>IF(VLOOKUP(A22,DÉTAILS!B:L,5,0)=0,"N/A",VLOOKUP(A22,DÉTAILS!B:L,5,0))</f>
        <v>26 fév - 1 mar</v>
      </c>
      <c r="D22" s="153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5"/>
    </row>
    <row r="23" spans="1:19" ht="5.0999999999999996" customHeight="1" x14ac:dyDescent="0.3">
      <c r="A23" s="8"/>
      <c r="B23" s="8"/>
      <c r="C23" s="148"/>
      <c r="D23" s="156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8"/>
    </row>
    <row r="24" spans="1:19" x14ac:dyDescent="0.3">
      <c r="A24" s="1" t="s">
        <v>35</v>
      </c>
      <c r="B24" s="1" t="str">
        <f>VLOOKUP(A24,DÉTAILS!B:L,2,0)</f>
        <v>xx</v>
      </c>
      <c r="C24" s="148" t="str">
        <f>IF(VLOOKUP(A24,DÉTAILS!B:L,5,0)=0,"N/A",VLOOKUP(A24,DÉTAILS!B:L,5,0))</f>
        <v>14-15/21-22 février</v>
      </c>
      <c r="D24" s="153" t="s">
        <v>24</v>
      </c>
      <c r="E24" s="161"/>
      <c r="F24" s="161"/>
      <c r="G24" s="154" t="s">
        <v>24</v>
      </c>
      <c r="H24" s="154" t="s">
        <v>24</v>
      </c>
      <c r="I24" s="154" t="s">
        <v>24</v>
      </c>
      <c r="J24" s="154" t="s">
        <v>24</v>
      </c>
      <c r="K24" s="154" t="s">
        <v>24</v>
      </c>
      <c r="L24" s="161"/>
      <c r="M24" s="161"/>
      <c r="N24" s="161"/>
      <c r="O24" s="154" t="s">
        <v>24</v>
      </c>
      <c r="P24" s="161"/>
      <c r="Q24" s="161"/>
      <c r="R24" s="161"/>
      <c r="S24" s="161"/>
    </row>
    <row r="25" spans="1:19" x14ac:dyDescent="0.3">
      <c r="A25" s="1" t="s">
        <v>35</v>
      </c>
      <c r="B25" s="1" t="s">
        <v>36</v>
      </c>
      <c r="C25" s="148" t="str">
        <f>IF(VLOOKUP(A25,DÉTAILS!B:L,5,0)=0,"N/A",VLOOKUP(A25,DÉTAILS!B:L,5,0))</f>
        <v>14-15/21-22 février</v>
      </c>
      <c r="D25" s="153" t="s">
        <v>24</v>
      </c>
      <c r="E25" s="161"/>
      <c r="F25" s="161"/>
      <c r="G25" s="154" t="s">
        <v>24</v>
      </c>
      <c r="H25" s="154" t="s">
        <v>24</v>
      </c>
      <c r="I25" s="154" t="s">
        <v>24</v>
      </c>
      <c r="J25" s="154" t="s">
        <v>24</v>
      </c>
      <c r="K25" s="154" t="s">
        <v>24</v>
      </c>
      <c r="L25" s="161"/>
      <c r="M25" s="161"/>
      <c r="N25" s="161"/>
      <c r="O25" s="154" t="s">
        <v>24</v>
      </c>
      <c r="P25" s="161"/>
      <c r="Q25" s="161"/>
      <c r="R25" s="161"/>
      <c r="S25" s="161"/>
    </row>
    <row r="26" spans="1:19" ht="5.0999999999999996" customHeight="1" x14ac:dyDescent="0.3">
      <c r="A26" s="1"/>
      <c r="B26" s="1"/>
      <c r="C26" s="148"/>
      <c r="D26" s="156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8"/>
    </row>
    <row r="27" spans="1:19" x14ac:dyDescent="0.3">
      <c r="A27" s="8" t="s">
        <v>175</v>
      </c>
      <c r="B27" s="8" t="str">
        <f>VLOOKUP(A27,DÉTAILS!B:L,2,0)</f>
        <v>Série Élite</v>
      </c>
      <c r="C27" s="148" t="str">
        <f>IF(VLOOKUP(A27,DÉTAILS!B:L,5,0)=0,"N/A",VLOOKUP(A27,DÉTAILS!B:L,5,0))</f>
        <v>29 janv - 1er fev.</v>
      </c>
      <c r="D27" s="153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5"/>
    </row>
    <row r="28" spans="1:19" ht="5.0999999999999996" customHeight="1" x14ac:dyDescent="0.3">
      <c r="A28" s="1"/>
      <c r="B28" s="1"/>
      <c r="C28" s="148"/>
      <c r="D28" s="156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65"/>
    </row>
    <row r="29" spans="1:19" x14ac:dyDescent="0.3">
      <c r="A29" s="1" t="s">
        <v>61</v>
      </c>
      <c r="B29" s="1" t="str">
        <f>VLOOKUP(A29,DÉTAILS!B:L,2,0)</f>
        <v>Série Élite</v>
      </c>
      <c r="C29" s="148" t="str">
        <f>IF(VLOOKUP(A29,DÉTAILS!B:L,5,0)=0,"N/A",VLOOKUP(A29,DÉTAILS!B:L,5,0))</f>
        <v>12-15 mars</v>
      </c>
      <c r="D29" s="153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5"/>
    </row>
    <row r="30" spans="1:19" ht="5.0999999999999996" customHeight="1" x14ac:dyDescent="0.3">
      <c r="A30" s="1"/>
      <c r="B30" s="1"/>
      <c r="C30" s="148"/>
      <c r="D30" s="156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65"/>
    </row>
    <row r="31" spans="1:19" x14ac:dyDescent="0.3">
      <c r="A31" s="1" t="s">
        <v>71</v>
      </c>
      <c r="B31" s="1" t="str">
        <f>VLOOKUP(A31,DÉTAILS!B:L,2,0)</f>
        <v>Autres Comp.</v>
      </c>
      <c r="C31" s="148" t="str">
        <f>IF(VLOOKUP(A31,DÉTAILS!B:L,5,0)=0,"N/A",VLOOKUP(A31,DÉTAILS!B:L,5,0))</f>
        <v>19-22 mars</v>
      </c>
      <c r="D31" s="153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64"/>
    </row>
    <row r="32" spans="1:19" ht="5.0999999999999996" customHeight="1" x14ac:dyDescent="0.3">
      <c r="A32" s="1"/>
      <c r="B32" s="1"/>
      <c r="C32" s="149"/>
      <c r="D32" s="156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8"/>
    </row>
    <row r="33" spans="1:20" x14ac:dyDescent="0.3">
      <c r="A33" s="8" t="s">
        <v>38</v>
      </c>
      <c r="B33" s="8" t="str">
        <f>VLOOKUP(A33,DÉTAILS!B:L,2,0)</f>
        <v>xx</v>
      </c>
      <c r="C33" s="148" t="str">
        <f>IF(VLOOKUP(A33,DÉTAILS!B:L,5,0)=0,"N/A",VLOOKUP(A33,DÉTAILS!B:L,5,0))</f>
        <v>4 avril</v>
      </c>
      <c r="D33" s="153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5"/>
    </row>
    <row r="34" spans="1:20" ht="5.0999999999999996" customHeight="1" x14ac:dyDescent="0.3">
      <c r="A34" s="1"/>
      <c r="B34" s="1"/>
      <c r="C34" s="148"/>
      <c r="D34" s="156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65"/>
    </row>
    <row r="35" spans="1:20" x14ac:dyDescent="0.3">
      <c r="A35" s="1" t="s">
        <v>172</v>
      </c>
      <c r="B35" s="1" t="str">
        <f>VLOOKUP(A35,DÉTAILS!B:L,2,0)</f>
        <v>Serie Club</v>
      </c>
      <c r="C35" s="148" t="str">
        <f>IF(VLOOKUP(A35,DÉTAILS!B:L,8,0)=0,"N/A",VLOOKUP(A35,DÉTAILS!B:L,8,0))</f>
        <v>24-26 avril</v>
      </c>
      <c r="D35" s="153" t="s">
        <v>26</v>
      </c>
      <c r="E35" s="154"/>
      <c r="F35" s="154"/>
      <c r="G35" s="154"/>
      <c r="H35" s="154"/>
      <c r="I35" s="154"/>
      <c r="J35" s="154"/>
      <c r="K35" s="154"/>
      <c r="L35" s="154"/>
      <c r="M35" s="154" t="s">
        <v>26</v>
      </c>
      <c r="N35" s="154"/>
      <c r="O35" s="154"/>
      <c r="P35" s="154"/>
      <c r="Q35" s="154"/>
      <c r="R35" s="154"/>
      <c r="S35" s="154" t="s">
        <v>26</v>
      </c>
    </row>
    <row r="36" spans="1:20" x14ac:dyDescent="0.3">
      <c r="A36" s="1" t="s">
        <v>173</v>
      </c>
      <c r="B36" s="1" t="str">
        <f>VLOOKUP(A36,DÉTAILS!B:L,2,0)</f>
        <v>Masculin</v>
      </c>
      <c r="C36" s="148" t="str">
        <f>IF(VLOOKUP(A36,DÉTAILS!B:L,8,0)=0,"N/A",VLOOKUP(A36,DÉTAILS!B:L,8,0))</f>
        <v>24-26 avril</v>
      </c>
      <c r="D36" s="153" t="s">
        <v>26</v>
      </c>
      <c r="E36" s="154"/>
      <c r="F36" s="154"/>
      <c r="G36" s="154"/>
      <c r="H36" s="154"/>
      <c r="I36" s="154"/>
      <c r="J36" s="154"/>
      <c r="K36" s="154"/>
      <c r="L36" s="154"/>
      <c r="M36" s="154" t="s">
        <v>26</v>
      </c>
      <c r="N36" s="154"/>
      <c r="O36" s="154"/>
      <c r="P36" s="154"/>
      <c r="Q36" s="154"/>
      <c r="R36" s="154"/>
      <c r="S36" s="154" t="s">
        <v>26</v>
      </c>
    </row>
    <row r="37" spans="1:20" x14ac:dyDescent="0.3">
      <c r="A37" s="1" t="s">
        <v>60</v>
      </c>
      <c r="B37" s="1" t="str">
        <f>VLOOKUP(A37,DÉTAILS!B:L,2,0)</f>
        <v>Féminin</v>
      </c>
      <c r="C37" s="148" t="str">
        <f>IF(VLOOKUP(A37,DÉTAILS!B:L,8,0)=0,"N/A",VLOOKUP(A37,DÉTAILS!B:L,8,0))</f>
        <v>24-26 avril</v>
      </c>
      <c r="D37" s="153" t="s">
        <v>26</v>
      </c>
      <c r="E37" s="154"/>
      <c r="F37" s="154"/>
      <c r="G37" s="154"/>
      <c r="H37" s="154"/>
      <c r="I37" s="154"/>
      <c r="J37" s="154"/>
      <c r="K37" s="154"/>
      <c r="L37" s="154"/>
      <c r="M37" s="154" t="s">
        <v>26</v>
      </c>
      <c r="N37" s="154"/>
      <c r="O37" s="154"/>
      <c r="P37" s="154"/>
      <c r="Q37" s="154"/>
      <c r="R37" s="154"/>
      <c r="S37" s="154" t="s">
        <v>26</v>
      </c>
    </row>
    <row r="38" spans="1:20" x14ac:dyDescent="0.3">
      <c r="A38" s="1" t="s">
        <v>174</v>
      </c>
      <c r="B38" s="1" t="str">
        <f>VLOOKUP(A38,DÉTAILS!B:L,2,0)</f>
        <v>Senior ouvert</v>
      </c>
      <c r="C38" s="148" t="str">
        <f>IF(VLOOKUP(A38,DÉTAILS!B:L,8,0)=0,"N/A",VLOOKUP(A38,DÉTAILS!B:L,8,0))</f>
        <v>24-26 avril</v>
      </c>
      <c r="D38" s="153" t="s">
        <v>26</v>
      </c>
      <c r="E38" s="154"/>
      <c r="F38" s="154"/>
      <c r="G38" s="154"/>
      <c r="H38" s="154"/>
      <c r="I38" s="154"/>
      <c r="J38" s="154"/>
      <c r="K38" s="154"/>
      <c r="L38" s="154"/>
      <c r="M38" s="154" t="s">
        <v>26</v>
      </c>
      <c r="N38" s="154"/>
      <c r="O38" s="154"/>
      <c r="P38" s="154"/>
      <c r="Q38" s="154"/>
      <c r="R38" s="154"/>
      <c r="S38" s="154" t="s">
        <v>26</v>
      </c>
    </row>
    <row r="39" spans="1:20" x14ac:dyDescent="0.3">
      <c r="A39" s="1" t="s">
        <v>57</v>
      </c>
      <c r="B39" s="1" t="str">
        <f>VLOOKUP(A39,DÉTAILS!B:L,2,0)</f>
        <v>Mixte</v>
      </c>
      <c r="C39" s="148" t="str">
        <f>IF(VLOOKUP(A39,DÉTAILS!B:L,8,0)=0,"N/A",VLOOKUP(A39,DÉTAILS!B:L,8,0))</f>
        <v>24-26 avril</v>
      </c>
      <c r="D39" s="153" t="s">
        <v>26</v>
      </c>
      <c r="E39" s="154"/>
      <c r="F39" s="154"/>
      <c r="G39" s="154"/>
      <c r="H39" s="154"/>
      <c r="I39" s="154"/>
      <c r="J39" s="154"/>
      <c r="K39" s="154"/>
      <c r="L39" s="154"/>
      <c r="M39" s="154" t="s">
        <v>26</v>
      </c>
      <c r="N39" s="154"/>
      <c r="O39" s="154"/>
      <c r="P39" s="154"/>
      <c r="Q39" s="154"/>
      <c r="R39" s="154"/>
      <c r="S39" s="154" t="s">
        <v>26</v>
      </c>
    </row>
    <row r="40" spans="1:20" ht="5.0999999999999996" customHeight="1" x14ac:dyDescent="0.3">
      <c r="A40" s="8"/>
      <c r="B40" s="8"/>
      <c r="C40" s="148"/>
      <c r="D40" s="156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8"/>
    </row>
    <row r="41" spans="1:20" x14ac:dyDescent="0.3">
      <c r="A41" s="1" t="s">
        <v>21</v>
      </c>
      <c r="B41" s="1" t="str">
        <f>VLOOKUP(A41,DÉTAILS!B:L,2,0)</f>
        <v>Autres Comp.</v>
      </c>
      <c r="C41" s="148" t="str">
        <f>IF(VLOOKUP(A41,DÉTAILS!B:L,5,0)=0,"N/A",VLOOKUP(A41,DÉTAILS!B:L,5,0))</f>
        <v>N/A</v>
      </c>
      <c r="D41" s="145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2"/>
      <c r="T41" s="86"/>
    </row>
    <row r="42" spans="1:20" ht="5.0999999999999996" customHeight="1" x14ac:dyDescent="0.3">
      <c r="A42" s="1"/>
      <c r="B42" s="1"/>
      <c r="C42" s="148"/>
      <c r="D42" s="156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8"/>
    </row>
    <row r="43" spans="1:20" x14ac:dyDescent="0.3">
      <c r="A43" s="1" t="s">
        <v>70</v>
      </c>
      <c r="B43" s="1" t="str">
        <f>VLOOKUP(A43,DÉTAILS!B:L,2,0)</f>
        <v>Série Élite</v>
      </c>
      <c r="C43" s="148" t="str">
        <f>IF(VLOOKUP(A43,DÉTAILS!B:L,5,0)=0,"N/A",VLOOKUP(A43,DÉTAILS!B:L,5,0))</f>
        <v>N/A</v>
      </c>
      <c r="D43" s="145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2"/>
    </row>
    <row r="44" spans="1:20" ht="5.0999999999999996" customHeight="1" x14ac:dyDescent="0.3">
      <c r="A44" s="1"/>
      <c r="B44" s="1"/>
      <c r="C44" s="149"/>
      <c r="D44" s="156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8"/>
    </row>
    <row r="45" spans="1:20" x14ac:dyDescent="0.3">
      <c r="A45" s="6" t="s">
        <v>63</v>
      </c>
      <c r="B45" s="6" t="str">
        <f>VLOOKUP(A45,DÉTAILS!B:L,2,0)</f>
        <v>Série Performance</v>
      </c>
      <c r="C45" s="148" t="str">
        <f>IF(VLOOKUP(A45,DÉTAILS!B:L,5,0)=0,"N/A",VLOOKUP(A45,DÉTAILS!B:L,5,0))</f>
        <v>N/A</v>
      </c>
      <c r="D45" s="145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2"/>
    </row>
    <row r="46" spans="1:20" ht="5.0999999999999996" customHeight="1" x14ac:dyDescent="0.3">
      <c r="A46" s="1"/>
      <c r="B46" s="1"/>
      <c r="C46" s="149"/>
      <c r="D46" s="156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8"/>
    </row>
    <row r="47" spans="1:20" x14ac:dyDescent="0.3">
      <c r="A47" s="1" t="s">
        <v>28</v>
      </c>
      <c r="B47" s="6" t="str">
        <f>VLOOKUP(A47,DÉTAILS!B:L,2,0)</f>
        <v>Serie Club</v>
      </c>
      <c r="C47" s="148" t="str">
        <f>IF(VLOOKUP(A47,DÉTAILS!B:L,5,0)=0,"N/A",VLOOKUP(A47,DÉTAILS!B:L,5,0))</f>
        <v>N/A</v>
      </c>
      <c r="D47" s="145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2"/>
    </row>
    <row r="48" spans="1:20" ht="5.0999999999999996" customHeight="1" x14ac:dyDescent="0.3">
      <c r="A48" s="1"/>
      <c r="B48" s="1"/>
      <c r="C48" s="148"/>
      <c r="D48" s="156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8"/>
    </row>
    <row r="49" spans="1:24" x14ac:dyDescent="0.3">
      <c r="A49" s="1" t="s">
        <v>25</v>
      </c>
      <c r="B49" s="1" t="str">
        <f>VLOOKUP(A49,DÉTAILS!B:L,2,0)</f>
        <v>Série Élite</v>
      </c>
      <c r="C49" s="148" t="str">
        <f>IF(VLOOKUP(A49,DÉTAILS!B:L,5,0)=0,"N/A",VLOOKUP(A49,DÉTAILS!B:L,5,0))</f>
        <v>N/A</v>
      </c>
      <c r="D49" s="145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2"/>
    </row>
    <row r="50" spans="1:24" ht="5.0999999999999996" customHeight="1" x14ac:dyDescent="0.3">
      <c r="A50" s="1"/>
      <c r="B50" s="1"/>
      <c r="C50" s="148"/>
      <c r="D50" s="156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8"/>
    </row>
    <row r="51" spans="1:24" x14ac:dyDescent="0.3">
      <c r="A51" s="1" t="s">
        <v>27</v>
      </c>
      <c r="B51" s="1" t="str">
        <f>VLOOKUP(A51,DÉTAILS!B:L,2,0)</f>
        <v>Série Élite</v>
      </c>
      <c r="C51" s="148" t="str">
        <f>IF(VLOOKUP(A51,DÉTAILS!B:L,5,0)=0,"N/A",VLOOKUP(A51,DÉTAILS!B:L,5,0))</f>
        <v>N/A</v>
      </c>
      <c r="D51" s="145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2"/>
    </row>
    <row r="52" spans="1:24" ht="5.0999999999999996" customHeight="1" x14ac:dyDescent="0.3">
      <c r="A52" s="1"/>
      <c r="B52" s="1"/>
      <c r="C52" s="148"/>
      <c r="D52" s="156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8"/>
    </row>
    <row r="53" spans="1:24" x14ac:dyDescent="0.3">
      <c r="A53" s="1" t="s">
        <v>253</v>
      </c>
      <c r="B53" s="1" t="str">
        <f>VLOOKUP(A53,DÉTAILS!B:L,2,0)</f>
        <v>Série Élite</v>
      </c>
      <c r="C53" s="148" t="str">
        <f>IF(VLOOKUP(A53,DÉTAILS!B:L,5,0)=0,"N/A",VLOOKUP(A53,DÉTAILS!B:L,5,0))</f>
        <v>N/A</v>
      </c>
      <c r="D53" s="145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2"/>
    </row>
    <row r="54" spans="1:24" ht="5.0999999999999996" customHeight="1" x14ac:dyDescent="0.3">
      <c r="A54" s="1"/>
      <c r="B54" s="1"/>
      <c r="C54" s="148"/>
      <c r="D54" s="156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8"/>
    </row>
    <row r="55" spans="1:24" x14ac:dyDescent="0.3">
      <c r="A55" s="1" t="s">
        <v>97</v>
      </c>
      <c r="B55" s="1" t="str">
        <f>VLOOKUP(A55,DÉTAILS!B:L,2,0)</f>
        <v>Série Performance</v>
      </c>
      <c r="C55" s="148" t="str">
        <f>IF(VLOOKUP(A55,DÉTAILS!B:L,5,0)=0,"N/A",VLOOKUP(A55,DÉTAILS!B:L,5,0))</f>
        <v>N/A</v>
      </c>
      <c r="D55" s="145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2"/>
    </row>
    <row r="56" spans="1:24" ht="5.0999999999999996" customHeight="1" x14ac:dyDescent="0.3">
      <c r="A56" s="1"/>
      <c r="B56" s="1"/>
      <c r="C56" s="148"/>
      <c r="D56" s="156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8"/>
    </row>
    <row r="57" spans="1:24" x14ac:dyDescent="0.3">
      <c r="A57" s="1" t="s">
        <v>241</v>
      </c>
      <c r="B57" s="1" t="str">
        <f>VLOOKUP(A57,DÉTAILS!B:L,2,0)</f>
        <v>Série Performance</v>
      </c>
      <c r="C57" s="148" t="str">
        <f>IF(VLOOKUP(A57,DÉTAILS!B:L,5,0)=0,"N/A",VLOOKUP(A57,DÉTAILS!B:L,5,0))</f>
        <v>N/A</v>
      </c>
      <c r="D57" s="145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2"/>
    </row>
    <row r="58" spans="1:24" ht="5.0999999999999996" customHeight="1" x14ac:dyDescent="0.3">
      <c r="A58" s="1"/>
      <c r="B58" s="1"/>
      <c r="C58" s="148"/>
      <c r="D58" s="156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8"/>
    </row>
    <row r="59" spans="1:24" x14ac:dyDescent="0.3">
      <c r="A59" s="1" t="s">
        <v>37</v>
      </c>
      <c r="B59" s="1" t="str">
        <f>VLOOKUP(A59,DÉTAILS!B:L,2,0)</f>
        <v>Filiale</v>
      </c>
      <c r="C59" s="148" t="str">
        <f>IF(VLOOKUP(A59,DÉTAILS!B:L,5,0)=0,"N/A",VLOOKUP(A59,DÉTAILS!B:L,5,0))</f>
        <v>N/A</v>
      </c>
      <c r="D59" s="145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2"/>
      <c r="X59" s="144"/>
    </row>
    <row r="60" spans="1:24" ht="5.0999999999999996" customHeight="1" x14ac:dyDescent="0.3">
      <c r="A60" s="1"/>
      <c r="B60" s="1"/>
      <c r="C60" s="148"/>
      <c r="D60" s="156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57"/>
      <c r="Q60" s="157"/>
      <c r="R60" s="157"/>
      <c r="S60" s="158"/>
    </row>
    <row r="61" spans="1:24" ht="15" thickBot="1" x14ac:dyDescent="0.35">
      <c r="A61" s="1" t="s">
        <v>179</v>
      </c>
      <c r="B61" s="1" t="str">
        <f>VLOOKUP(A61,DÉTAILS!B:L,2,0)</f>
        <v>Série Performance</v>
      </c>
      <c r="C61" s="148" t="str">
        <f>IF(VLOOKUP(A61,DÉTAILS!B:L,5,0)=0,"N/A",VLOOKUP(A61,DÉTAILS!B:L,5,0))</f>
        <v>N/A</v>
      </c>
      <c r="D61" s="166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2"/>
    </row>
    <row r="62" spans="1:24" ht="5.0999999999999996" customHeight="1" x14ac:dyDescent="0.3">
      <c r="A62" s="1"/>
      <c r="B62" s="1"/>
      <c r="C62" s="148"/>
      <c r="D62" s="156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65"/>
    </row>
    <row r="63" spans="1:24" ht="15" thickBot="1" x14ac:dyDescent="0.35">
      <c r="A63" s="71" t="s">
        <v>66</v>
      </c>
      <c r="B63" s="72" t="str">
        <f>VLOOKUP(A63,DÉTAILS!B:L,2,0)</f>
        <v>Série Performance</v>
      </c>
      <c r="C63" s="150" t="str">
        <f>IF(VLOOKUP(A63,DÉTAILS!B:L,5,0)=0,"N/A",VLOOKUP(A63,DÉTAILS!B:L,5,0))</f>
        <v>N/A</v>
      </c>
      <c r="D63" s="166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8"/>
    </row>
    <row r="64" spans="1:24" x14ac:dyDescent="0.3">
      <c r="D64" s="4">
        <f>COUNTA(D3:D35)</f>
        <v>4</v>
      </c>
      <c r="E64" s="4">
        <f t="shared" ref="E64:S64" si="0">COUNTA(E3:E35)</f>
        <v>2</v>
      </c>
      <c r="F64" s="4">
        <f t="shared" si="0"/>
        <v>1</v>
      </c>
      <c r="G64" s="4">
        <f t="shared" si="0"/>
        <v>4</v>
      </c>
      <c r="H64" s="4">
        <f t="shared" si="0"/>
        <v>3</v>
      </c>
      <c r="I64" s="4">
        <f t="shared" si="0"/>
        <v>3</v>
      </c>
      <c r="J64" s="4">
        <f t="shared" si="0"/>
        <v>3</v>
      </c>
      <c r="K64" s="4">
        <f t="shared" si="0"/>
        <v>4</v>
      </c>
      <c r="L64" s="4">
        <f t="shared" si="0"/>
        <v>1</v>
      </c>
      <c r="M64" s="4">
        <f t="shared" si="0"/>
        <v>2</v>
      </c>
      <c r="N64" s="4">
        <f t="shared" si="0"/>
        <v>1</v>
      </c>
      <c r="O64" s="4">
        <f t="shared" si="0"/>
        <v>3</v>
      </c>
      <c r="P64" s="4">
        <f t="shared" si="0"/>
        <v>1</v>
      </c>
      <c r="Q64" s="4">
        <f t="shared" si="0"/>
        <v>1</v>
      </c>
      <c r="R64" s="4">
        <f t="shared" si="0"/>
        <v>1</v>
      </c>
      <c r="S64" s="4">
        <f t="shared" si="0"/>
        <v>2</v>
      </c>
    </row>
    <row r="65" spans="2:19" x14ac:dyDescent="0.3">
      <c r="B65" s="7" t="s">
        <v>26</v>
      </c>
      <c r="C65" s="5" t="s">
        <v>39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2:19" x14ac:dyDescent="0.3">
      <c r="B66" s="7" t="s">
        <v>32</v>
      </c>
      <c r="C66" s="5" t="s">
        <v>40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2:19" x14ac:dyDescent="0.3">
      <c r="B67" s="7" t="s">
        <v>24</v>
      </c>
      <c r="C67" s="5" t="s">
        <v>41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2:19" x14ac:dyDescent="0.3">
      <c r="B68" s="7" t="s">
        <v>33</v>
      </c>
      <c r="C68" s="5" t="s">
        <v>42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2:19" x14ac:dyDescent="0.3">
      <c r="B69" s="7" t="s">
        <v>43</v>
      </c>
      <c r="C69" s="5" t="s">
        <v>44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</sheetData>
  <mergeCells count="1">
    <mergeCell ref="A1:S1"/>
  </mergeCells>
  <phoneticPr fontId="5" type="noConversion"/>
  <printOptions gridLines="1"/>
  <pageMargins left="0.51" right="0.32" top="0.32314960629921263" bottom="0.23622047244094491" header="0.31" footer="0.31"/>
  <pageSetup scale="79" fitToHeight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6"/>
  <sheetViews>
    <sheetView topLeftCell="A13" zoomScale="80" zoomScaleNormal="80" workbookViewId="0">
      <selection activeCell="G27" sqref="G27"/>
    </sheetView>
  </sheetViews>
  <sheetFormatPr defaultColWidth="9.109375" defaultRowHeight="14.4" x14ac:dyDescent="0.3"/>
  <cols>
    <col min="1" max="1" width="3.88671875" customWidth="1"/>
    <col min="2" max="2" width="4" style="5" bestFit="1" customWidth="1"/>
    <col min="3" max="7" width="3.88671875" style="5" bestFit="1" customWidth="1"/>
    <col min="8" max="8" width="4" style="5" bestFit="1" customWidth="1"/>
    <col min="9" max="9" width="58.88671875" customWidth="1"/>
    <col min="10" max="10" width="45" customWidth="1"/>
    <col min="11" max="11" width="49.33203125" bestFit="1" customWidth="1"/>
    <col min="12" max="12" width="33.88671875" bestFit="1" customWidth="1"/>
    <col min="13" max="13" width="27.6640625" bestFit="1" customWidth="1"/>
    <col min="14" max="14" width="27.33203125" bestFit="1" customWidth="1"/>
    <col min="15" max="15" width="37.44140625" bestFit="1" customWidth="1"/>
    <col min="17" max="17" width="33.5546875" bestFit="1" customWidth="1"/>
  </cols>
  <sheetData>
    <row r="1" spans="1:17" x14ac:dyDescent="0.3">
      <c r="B1" s="95" t="s">
        <v>72</v>
      </c>
      <c r="C1" s="95" t="s">
        <v>73</v>
      </c>
      <c r="D1" s="95" t="s">
        <v>74</v>
      </c>
      <c r="E1" s="95" t="s">
        <v>75</v>
      </c>
      <c r="F1" s="95" t="s">
        <v>76</v>
      </c>
      <c r="G1" s="95" t="s">
        <v>77</v>
      </c>
      <c r="H1" s="95" t="s">
        <v>78</v>
      </c>
      <c r="N1" s="176" t="s">
        <v>197</v>
      </c>
      <c r="O1" s="85" t="s">
        <v>95</v>
      </c>
    </row>
    <row r="2" spans="1:17" x14ac:dyDescent="0.3">
      <c r="A2" s="247" t="s">
        <v>96</v>
      </c>
      <c r="B2" s="5">
        <v>0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H2" s="96">
        <v>6</v>
      </c>
      <c r="N2" s="175"/>
      <c r="Q2" s="73" t="s">
        <v>89</v>
      </c>
    </row>
    <row r="3" spans="1:17" x14ac:dyDescent="0.3">
      <c r="A3" s="248"/>
      <c r="B3" s="5">
        <f t="shared" ref="B3:H5" si="0">B2+7</f>
        <v>7</v>
      </c>
      <c r="C3" s="5">
        <f t="shared" si="0"/>
        <v>8</v>
      </c>
      <c r="D3" s="5">
        <f t="shared" si="0"/>
        <v>9</v>
      </c>
      <c r="E3" s="5">
        <f t="shared" si="0"/>
        <v>10</v>
      </c>
      <c r="F3" s="5">
        <f t="shared" si="0"/>
        <v>11</v>
      </c>
      <c r="G3" s="5">
        <f t="shared" si="0"/>
        <v>12</v>
      </c>
      <c r="H3" s="97">
        <f t="shared" si="0"/>
        <v>13</v>
      </c>
      <c r="N3" s="175"/>
      <c r="Q3" s="75" t="s">
        <v>90</v>
      </c>
    </row>
    <row r="4" spans="1:17" x14ac:dyDescent="0.3">
      <c r="A4" s="248"/>
      <c r="B4" s="5">
        <f t="shared" si="0"/>
        <v>14</v>
      </c>
      <c r="C4" s="5">
        <f t="shared" si="0"/>
        <v>15</v>
      </c>
      <c r="D4" s="5">
        <f t="shared" si="0"/>
        <v>16</v>
      </c>
      <c r="E4" s="5">
        <f t="shared" si="0"/>
        <v>17</v>
      </c>
      <c r="F4" s="5">
        <f t="shared" si="0"/>
        <v>18</v>
      </c>
      <c r="G4" s="5">
        <f t="shared" si="0"/>
        <v>19</v>
      </c>
      <c r="H4" s="97">
        <f t="shared" si="0"/>
        <v>20</v>
      </c>
      <c r="I4" s="79" t="s">
        <v>147</v>
      </c>
      <c r="N4" s="175"/>
      <c r="O4" s="102" t="s">
        <v>133</v>
      </c>
      <c r="Q4" s="76" t="s">
        <v>91</v>
      </c>
    </row>
    <row r="5" spans="1:17" x14ac:dyDescent="0.3">
      <c r="A5" s="248"/>
      <c r="B5" s="5">
        <f t="shared" si="0"/>
        <v>21</v>
      </c>
      <c r="C5" s="5">
        <f t="shared" si="0"/>
        <v>22</v>
      </c>
      <c r="D5" s="5">
        <f t="shared" si="0"/>
        <v>23</v>
      </c>
      <c r="E5" s="95">
        <f t="shared" si="0"/>
        <v>24</v>
      </c>
      <c r="F5" s="95">
        <f t="shared" si="0"/>
        <v>25</v>
      </c>
      <c r="G5" s="95">
        <f t="shared" si="0"/>
        <v>26</v>
      </c>
      <c r="H5" s="98">
        <f t="shared" si="0"/>
        <v>27</v>
      </c>
      <c r="I5" s="79" t="s">
        <v>146</v>
      </c>
      <c r="J5" s="105" t="s">
        <v>160</v>
      </c>
      <c r="K5" s="79" t="s">
        <v>161</v>
      </c>
      <c r="L5" s="106"/>
      <c r="N5" s="175"/>
      <c r="Q5" s="77" t="s">
        <v>92</v>
      </c>
    </row>
    <row r="6" spans="1:17" x14ac:dyDescent="0.3">
      <c r="A6" s="249"/>
      <c r="B6" s="5">
        <f>B5+7</f>
        <v>28</v>
      </c>
      <c r="C6" s="95">
        <f>C5+7</f>
        <v>29</v>
      </c>
      <c r="D6" s="5">
        <f>D5+7</f>
        <v>30</v>
      </c>
      <c r="E6" s="99">
        <v>1</v>
      </c>
      <c r="F6" s="5">
        <v>2</v>
      </c>
      <c r="G6" s="5">
        <v>3</v>
      </c>
      <c r="H6" s="96">
        <v>4</v>
      </c>
      <c r="I6" s="102" t="s">
        <v>211</v>
      </c>
      <c r="J6" s="105" t="s">
        <v>212</v>
      </c>
      <c r="N6" s="177" t="s">
        <v>198</v>
      </c>
      <c r="Q6" s="74" t="s">
        <v>88</v>
      </c>
    </row>
    <row r="7" spans="1:17" x14ac:dyDescent="0.3">
      <c r="A7" s="247" t="s">
        <v>79</v>
      </c>
      <c r="B7" s="192">
        <v>5</v>
      </c>
      <c r="C7" s="5">
        <v>6</v>
      </c>
      <c r="D7" s="192">
        <v>7</v>
      </c>
      <c r="E7" s="5">
        <f t="shared" ref="E7:E44" si="1">E6+7</f>
        <v>8</v>
      </c>
      <c r="F7" s="5">
        <f t="shared" ref="F7:F44" si="2">F6+7</f>
        <v>9</v>
      </c>
      <c r="G7" s="5">
        <f t="shared" ref="G7:G44" si="3">G6+7</f>
        <v>10</v>
      </c>
      <c r="H7" s="97">
        <f t="shared" ref="H7:H44" si="4">H6+7</f>
        <v>11</v>
      </c>
      <c r="I7" s="79" t="s">
        <v>145</v>
      </c>
      <c r="J7" s="79" t="s">
        <v>162</v>
      </c>
      <c r="K7" s="109" t="s">
        <v>192</v>
      </c>
      <c r="N7" s="175"/>
      <c r="Q7" s="78" t="s">
        <v>94</v>
      </c>
    </row>
    <row r="8" spans="1:17" x14ac:dyDescent="0.3">
      <c r="A8" s="248"/>
      <c r="B8" s="5">
        <f t="shared" ref="B8:B44" si="5">B7+7</f>
        <v>12</v>
      </c>
      <c r="C8" s="5">
        <f t="shared" ref="C8:C44" si="6">C7+7</f>
        <v>13</v>
      </c>
      <c r="D8" s="5">
        <f t="shared" ref="D8:D44" si="7">D7+7</f>
        <v>14</v>
      </c>
      <c r="E8" s="5">
        <f t="shared" si="1"/>
        <v>15</v>
      </c>
      <c r="F8" s="5">
        <f t="shared" si="2"/>
        <v>16</v>
      </c>
      <c r="G8" s="5">
        <f t="shared" si="3"/>
        <v>17</v>
      </c>
      <c r="H8" s="97">
        <f t="shared" si="4"/>
        <v>18</v>
      </c>
      <c r="I8" s="105" t="s">
        <v>141</v>
      </c>
      <c r="N8" s="177" t="s">
        <v>199</v>
      </c>
    </row>
    <row r="9" spans="1:17" x14ac:dyDescent="0.3">
      <c r="A9" s="248"/>
      <c r="B9" s="5">
        <f t="shared" si="5"/>
        <v>19</v>
      </c>
      <c r="C9" s="5">
        <f t="shared" si="6"/>
        <v>20</v>
      </c>
      <c r="D9" s="5">
        <f t="shared" si="7"/>
        <v>21</v>
      </c>
      <c r="E9" s="5">
        <f t="shared" si="1"/>
        <v>22</v>
      </c>
      <c r="F9" s="5">
        <f t="shared" si="2"/>
        <v>23</v>
      </c>
      <c r="G9" s="5">
        <f t="shared" si="3"/>
        <v>24</v>
      </c>
      <c r="H9" s="97">
        <f t="shared" si="4"/>
        <v>25</v>
      </c>
      <c r="I9" s="102" t="s">
        <v>195</v>
      </c>
      <c r="J9" s="79" t="s">
        <v>163</v>
      </c>
      <c r="L9" s="106"/>
      <c r="N9" s="177" t="s">
        <v>200</v>
      </c>
    </row>
    <row r="10" spans="1:17" x14ac:dyDescent="0.3">
      <c r="A10" s="249"/>
      <c r="B10" s="95">
        <f t="shared" si="5"/>
        <v>26</v>
      </c>
      <c r="C10" s="95">
        <f t="shared" si="6"/>
        <v>27</v>
      </c>
      <c r="D10" s="95">
        <f t="shared" si="7"/>
        <v>28</v>
      </c>
      <c r="E10" s="95">
        <f t="shared" si="1"/>
        <v>29</v>
      </c>
      <c r="F10" s="95">
        <f t="shared" si="2"/>
        <v>30</v>
      </c>
      <c r="G10" s="98">
        <f t="shared" si="3"/>
        <v>31</v>
      </c>
      <c r="H10" s="100">
        <v>1</v>
      </c>
      <c r="I10" s="105" t="s">
        <v>186</v>
      </c>
      <c r="J10" s="105" t="s">
        <v>214</v>
      </c>
      <c r="K10" s="105" t="s">
        <v>215</v>
      </c>
      <c r="N10" s="175"/>
    </row>
    <row r="11" spans="1:17" ht="14.4" customHeight="1" x14ac:dyDescent="0.3">
      <c r="A11" s="250" t="s">
        <v>80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97">
        <f t="shared" si="4"/>
        <v>8</v>
      </c>
      <c r="I11" s="90" t="s">
        <v>226</v>
      </c>
      <c r="J11" s="105" t="s">
        <v>138</v>
      </c>
      <c r="K11" s="109" t="s">
        <v>187</v>
      </c>
      <c r="L11" s="105" t="s">
        <v>216</v>
      </c>
      <c r="M11" s="105" t="s">
        <v>217</v>
      </c>
      <c r="N11" s="175"/>
    </row>
    <row r="12" spans="1:17" ht="15" customHeight="1" x14ac:dyDescent="0.3">
      <c r="A12" s="251"/>
      <c r="B12" s="5">
        <f t="shared" si="5"/>
        <v>9</v>
      </c>
      <c r="C12" s="5">
        <f t="shared" si="6"/>
        <v>10</v>
      </c>
      <c r="D12" s="5">
        <f t="shared" si="7"/>
        <v>11</v>
      </c>
      <c r="E12" s="5">
        <f t="shared" si="1"/>
        <v>12</v>
      </c>
      <c r="F12" s="5">
        <f t="shared" si="2"/>
        <v>13</v>
      </c>
      <c r="G12" s="5">
        <f t="shared" si="3"/>
        <v>14</v>
      </c>
      <c r="H12" s="97">
        <f t="shared" si="4"/>
        <v>15</v>
      </c>
      <c r="I12" s="101" t="s">
        <v>124</v>
      </c>
      <c r="J12" s="105" t="s">
        <v>148</v>
      </c>
      <c r="N12" s="177" t="s">
        <v>213</v>
      </c>
    </row>
    <row r="13" spans="1:17" x14ac:dyDescent="0.3">
      <c r="A13" s="251"/>
      <c r="B13" s="5">
        <f t="shared" si="5"/>
        <v>16</v>
      </c>
      <c r="C13" s="5">
        <f t="shared" si="6"/>
        <v>17</v>
      </c>
      <c r="D13" s="5">
        <f t="shared" si="7"/>
        <v>18</v>
      </c>
      <c r="E13" s="5">
        <f t="shared" si="1"/>
        <v>19</v>
      </c>
      <c r="F13" s="5">
        <f t="shared" si="2"/>
        <v>20</v>
      </c>
      <c r="G13" s="5">
        <f t="shared" si="3"/>
        <v>21</v>
      </c>
      <c r="H13" s="97">
        <f t="shared" si="4"/>
        <v>22</v>
      </c>
      <c r="I13" s="90" t="s">
        <v>149</v>
      </c>
      <c r="J13" s="105" t="s">
        <v>139</v>
      </c>
      <c r="K13" s="105" t="s">
        <v>140</v>
      </c>
      <c r="L13" s="107"/>
      <c r="N13" s="177"/>
    </row>
    <row r="14" spans="1:17" x14ac:dyDescent="0.3">
      <c r="A14" s="252"/>
      <c r="B14" s="5">
        <f t="shared" si="5"/>
        <v>23</v>
      </c>
      <c r="C14" s="95">
        <f t="shared" si="6"/>
        <v>24</v>
      </c>
      <c r="D14" s="95">
        <f t="shared" si="7"/>
        <v>25</v>
      </c>
      <c r="E14" s="95">
        <f t="shared" si="1"/>
        <v>26</v>
      </c>
      <c r="F14" s="95">
        <f t="shared" si="2"/>
        <v>27</v>
      </c>
      <c r="G14" s="95">
        <f t="shared" si="3"/>
        <v>28</v>
      </c>
      <c r="H14" s="98">
        <f t="shared" si="4"/>
        <v>29</v>
      </c>
      <c r="I14" s="102" t="s">
        <v>196</v>
      </c>
      <c r="N14" s="177" t="s">
        <v>201</v>
      </c>
    </row>
    <row r="15" spans="1:17" ht="14.4" customHeight="1" x14ac:dyDescent="0.3">
      <c r="A15" s="244" t="s">
        <v>81</v>
      </c>
      <c r="B15" s="193">
        <f t="shared" si="5"/>
        <v>30</v>
      </c>
      <c r="C15" s="99">
        <v>1</v>
      </c>
      <c r="D15" s="5">
        <v>2</v>
      </c>
      <c r="E15" s="5">
        <v>3</v>
      </c>
      <c r="F15" s="5">
        <v>4</v>
      </c>
      <c r="G15" s="5">
        <v>5</v>
      </c>
      <c r="H15" s="96">
        <v>6</v>
      </c>
      <c r="I15" s="105" t="s">
        <v>218</v>
      </c>
      <c r="J15" s="109" t="s">
        <v>193</v>
      </c>
      <c r="N15" s="177" t="s">
        <v>202</v>
      </c>
    </row>
    <row r="16" spans="1:17" ht="15" customHeight="1" x14ac:dyDescent="0.3">
      <c r="A16" s="245"/>
      <c r="B16" s="5">
        <v>7</v>
      </c>
      <c r="C16" s="5">
        <f t="shared" si="6"/>
        <v>8</v>
      </c>
      <c r="D16" s="5">
        <f t="shared" si="7"/>
        <v>9</v>
      </c>
      <c r="E16" s="5">
        <f t="shared" si="1"/>
        <v>10</v>
      </c>
      <c r="F16" s="5">
        <f t="shared" si="2"/>
        <v>11</v>
      </c>
      <c r="G16" s="5">
        <f t="shared" si="3"/>
        <v>12</v>
      </c>
      <c r="H16" s="97">
        <f t="shared" si="4"/>
        <v>13</v>
      </c>
      <c r="I16" s="90" t="s">
        <v>159</v>
      </c>
      <c r="N16" s="175"/>
      <c r="O16" s="169"/>
    </row>
    <row r="17" spans="1:15" x14ac:dyDescent="0.3">
      <c r="A17" s="245"/>
      <c r="B17" s="5">
        <f t="shared" si="5"/>
        <v>14</v>
      </c>
      <c r="C17" s="5">
        <f t="shared" si="6"/>
        <v>15</v>
      </c>
      <c r="D17" s="5">
        <f t="shared" si="7"/>
        <v>16</v>
      </c>
      <c r="E17" s="5">
        <f t="shared" si="1"/>
        <v>17</v>
      </c>
      <c r="F17" s="5">
        <f t="shared" si="2"/>
        <v>18</v>
      </c>
      <c r="G17" s="5">
        <f t="shared" si="3"/>
        <v>19</v>
      </c>
      <c r="H17" s="97">
        <f t="shared" si="4"/>
        <v>20</v>
      </c>
      <c r="I17" s="102" t="s">
        <v>125</v>
      </c>
      <c r="N17" s="175"/>
    </row>
    <row r="18" spans="1:15" x14ac:dyDescent="0.3">
      <c r="A18" s="245"/>
      <c r="B18" s="5">
        <f t="shared" si="5"/>
        <v>21</v>
      </c>
      <c r="C18" s="5">
        <f t="shared" si="6"/>
        <v>22</v>
      </c>
      <c r="D18" s="5">
        <f t="shared" si="7"/>
        <v>23</v>
      </c>
      <c r="E18" s="5">
        <f t="shared" si="1"/>
        <v>24</v>
      </c>
      <c r="F18" s="95">
        <f t="shared" si="2"/>
        <v>25</v>
      </c>
      <c r="G18" s="95">
        <f t="shared" si="3"/>
        <v>26</v>
      </c>
      <c r="H18" s="98">
        <f t="shared" si="4"/>
        <v>27</v>
      </c>
      <c r="I18" s="78" t="s">
        <v>150</v>
      </c>
      <c r="N18" s="175"/>
    </row>
    <row r="19" spans="1:15" x14ac:dyDescent="0.3">
      <c r="A19" s="246"/>
      <c r="B19" s="95">
        <f t="shared" si="5"/>
        <v>28</v>
      </c>
      <c r="C19" s="95">
        <f t="shared" si="6"/>
        <v>29</v>
      </c>
      <c r="D19" s="95">
        <f t="shared" si="7"/>
        <v>30</v>
      </c>
      <c r="E19" s="95">
        <f t="shared" si="1"/>
        <v>31</v>
      </c>
      <c r="F19" s="99">
        <v>1</v>
      </c>
      <c r="G19" s="5">
        <v>2</v>
      </c>
      <c r="H19" s="97">
        <v>3</v>
      </c>
      <c r="I19" s="103" t="s">
        <v>126</v>
      </c>
      <c r="N19" s="177" t="s">
        <v>203</v>
      </c>
    </row>
    <row r="20" spans="1:15" x14ac:dyDescent="0.3">
      <c r="A20" s="247" t="s">
        <v>82</v>
      </c>
      <c r="B20" s="5">
        <v>4</v>
      </c>
      <c r="C20" s="5">
        <v>5</v>
      </c>
      <c r="D20" s="5">
        <v>6</v>
      </c>
      <c r="E20" s="5">
        <v>7</v>
      </c>
      <c r="F20" s="5">
        <f t="shared" si="2"/>
        <v>8</v>
      </c>
      <c r="G20" s="5">
        <f t="shared" si="3"/>
        <v>9</v>
      </c>
      <c r="H20" s="97">
        <f t="shared" si="4"/>
        <v>10</v>
      </c>
      <c r="I20" s="105" t="s">
        <v>143</v>
      </c>
      <c r="J20" s="104" t="s">
        <v>128</v>
      </c>
      <c r="K20" s="109" t="s">
        <v>194</v>
      </c>
      <c r="N20" s="175"/>
    </row>
    <row r="21" spans="1:15" x14ac:dyDescent="0.3">
      <c r="A21" s="248"/>
      <c r="B21" s="5">
        <f t="shared" si="5"/>
        <v>11</v>
      </c>
      <c r="C21" s="5">
        <f t="shared" si="6"/>
        <v>12</v>
      </c>
      <c r="D21" s="5">
        <f t="shared" si="7"/>
        <v>13</v>
      </c>
      <c r="E21" s="5">
        <f t="shared" si="1"/>
        <v>14</v>
      </c>
      <c r="F21" s="5">
        <f t="shared" si="2"/>
        <v>15</v>
      </c>
      <c r="G21" s="5">
        <f t="shared" si="3"/>
        <v>16</v>
      </c>
      <c r="H21" s="97">
        <f t="shared" si="4"/>
        <v>17</v>
      </c>
      <c r="I21" s="78" t="s">
        <v>155</v>
      </c>
      <c r="N21" s="177" t="s">
        <v>204</v>
      </c>
    </row>
    <row r="22" spans="1:15" x14ac:dyDescent="0.3">
      <c r="A22" s="248"/>
      <c r="B22" s="5">
        <f t="shared" si="5"/>
        <v>18</v>
      </c>
      <c r="C22" s="5">
        <f t="shared" si="6"/>
        <v>19</v>
      </c>
      <c r="D22" s="5">
        <f t="shared" si="7"/>
        <v>20</v>
      </c>
      <c r="E22" s="5">
        <f t="shared" si="1"/>
        <v>21</v>
      </c>
      <c r="F22" s="5">
        <f t="shared" si="2"/>
        <v>22</v>
      </c>
      <c r="G22" s="5">
        <f t="shared" si="3"/>
        <v>23</v>
      </c>
      <c r="H22" s="97">
        <f t="shared" si="4"/>
        <v>24</v>
      </c>
      <c r="I22" s="102" t="s">
        <v>129</v>
      </c>
      <c r="N22" s="177" t="s">
        <v>205</v>
      </c>
    </row>
    <row r="23" spans="1:15" x14ac:dyDescent="0.3">
      <c r="A23" s="249"/>
      <c r="B23" s="95">
        <f t="shared" si="5"/>
        <v>25</v>
      </c>
      <c r="C23" s="95">
        <f t="shared" si="6"/>
        <v>26</v>
      </c>
      <c r="D23" s="95">
        <f t="shared" si="7"/>
        <v>27</v>
      </c>
      <c r="E23" s="95">
        <f t="shared" si="1"/>
        <v>28</v>
      </c>
      <c r="F23" s="95">
        <f t="shared" si="2"/>
        <v>29</v>
      </c>
      <c r="G23" s="95">
        <f t="shared" si="3"/>
        <v>30</v>
      </c>
      <c r="H23" s="98">
        <f t="shared" si="4"/>
        <v>31</v>
      </c>
      <c r="I23" s="179"/>
      <c r="J23" s="103" t="s">
        <v>158</v>
      </c>
      <c r="K23" s="105" t="s">
        <v>142</v>
      </c>
      <c r="N23" s="175"/>
    </row>
    <row r="24" spans="1:15" ht="14.4" customHeight="1" x14ac:dyDescent="0.3">
      <c r="A24" s="244" t="s">
        <v>83</v>
      </c>
      <c r="B24" s="5">
        <v>1</v>
      </c>
      <c r="C24" s="5">
        <v>2</v>
      </c>
      <c r="D24" s="5">
        <v>3</v>
      </c>
      <c r="E24" s="5">
        <v>4</v>
      </c>
      <c r="F24" s="5">
        <v>5</v>
      </c>
      <c r="G24" s="5">
        <v>6</v>
      </c>
      <c r="H24" s="97">
        <v>7</v>
      </c>
      <c r="I24" s="78" t="s">
        <v>156</v>
      </c>
      <c r="J24" s="103" t="s">
        <v>127</v>
      </c>
      <c r="K24" s="105" t="s">
        <v>219</v>
      </c>
      <c r="N24" s="175"/>
      <c r="O24" s="91" t="s">
        <v>181</v>
      </c>
    </row>
    <row r="25" spans="1:15" ht="15" customHeight="1" x14ac:dyDescent="0.3">
      <c r="A25" s="245"/>
      <c r="B25" s="5">
        <f t="shared" si="5"/>
        <v>8</v>
      </c>
      <c r="C25" s="5">
        <f t="shared" si="6"/>
        <v>9</v>
      </c>
      <c r="D25" s="5">
        <f t="shared" si="7"/>
        <v>10</v>
      </c>
      <c r="E25" s="5">
        <f t="shared" si="1"/>
        <v>11</v>
      </c>
      <c r="F25" s="5">
        <f t="shared" si="2"/>
        <v>12</v>
      </c>
      <c r="G25" s="5">
        <f t="shared" si="3"/>
        <v>13</v>
      </c>
      <c r="H25" s="97">
        <f t="shared" si="4"/>
        <v>14</v>
      </c>
      <c r="I25" s="102" t="s">
        <v>135</v>
      </c>
      <c r="J25" s="90" t="s">
        <v>151</v>
      </c>
      <c r="K25" s="109" t="s">
        <v>153</v>
      </c>
      <c r="L25" s="105" t="s">
        <v>220</v>
      </c>
      <c r="N25" s="175"/>
    </row>
    <row r="26" spans="1:15" x14ac:dyDescent="0.3">
      <c r="A26" s="245"/>
      <c r="B26" s="5">
        <f t="shared" si="5"/>
        <v>15</v>
      </c>
      <c r="C26" s="5">
        <f t="shared" si="6"/>
        <v>16</v>
      </c>
      <c r="D26" s="5">
        <f t="shared" si="7"/>
        <v>17</v>
      </c>
      <c r="E26" s="5">
        <f t="shared" si="1"/>
        <v>18</v>
      </c>
      <c r="F26" s="5">
        <f t="shared" si="2"/>
        <v>19</v>
      </c>
      <c r="G26" s="5">
        <f t="shared" si="3"/>
        <v>20</v>
      </c>
      <c r="H26" s="97">
        <f t="shared" si="4"/>
        <v>21</v>
      </c>
      <c r="I26" s="90" t="s">
        <v>210</v>
      </c>
      <c r="J26" s="105" t="s">
        <v>144</v>
      </c>
      <c r="K26" s="109" t="s">
        <v>154</v>
      </c>
      <c r="N26" s="177" t="s">
        <v>206</v>
      </c>
    </row>
    <row r="27" spans="1:15" x14ac:dyDescent="0.3">
      <c r="A27" s="246"/>
      <c r="B27" s="95">
        <f t="shared" si="5"/>
        <v>22</v>
      </c>
      <c r="C27" s="95">
        <f t="shared" si="6"/>
        <v>23</v>
      </c>
      <c r="D27" s="95">
        <f t="shared" si="7"/>
        <v>24</v>
      </c>
      <c r="E27" s="95">
        <f t="shared" si="1"/>
        <v>25</v>
      </c>
      <c r="F27" s="95">
        <f t="shared" si="2"/>
        <v>26</v>
      </c>
      <c r="G27" s="95">
        <f t="shared" si="3"/>
        <v>27</v>
      </c>
      <c r="H27" s="98">
        <f t="shared" si="4"/>
        <v>28</v>
      </c>
      <c r="I27" s="90" t="s">
        <v>209</v>
      </c>
      <c r="J27" s="103" t="s">
        <v>157</v>
      </c>
      <c r="K27" s="105" t="s">
        <v>221</v>
      </c>
      <c r="N27" s="177" t="s">
        <v>207</v>
      </c>
    </row>
    <row r="28" spans="1:15" x14ac:dyDescent="0.3">
      <c r="A28" s="239" t="s">
        <v>84</v>
      </c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7">
        <v>7</v>
      </c>
    </row>
    <row r="29" spans="1:15" x14ac:dyDescent="0.3">
      <c r="A29" s="240"/>
      <c r="B29" s="5">
        <f t="shared" si="5"/>
        <v>8</v>
      </c>
      <c r="C29" s="5">
        <f t="shared" si="6"/>
        <v>9</v>
      </c>
      <c r="D29" s="5">
        <f t="shared" si="7"/>
        <v>10</v>
      </c>
      <c r="E29" s="5">
        <f t="shared" si="1"/>
        <v>11</v>
      </c>
      <c r="F29" s="5">
        <f t="shared" si="2"/>
        <v>12</v>
      </c>
      <c r="G29" s="5">
        <f t="shared" si="3"/>
        <v>13</v>
      </c>
      <c r="H29" s="97">
        <f t="shared" si="4"/>
        <v>14</v>
      </c>
      <c r="I29" s="104" t="s">
        <v>131</v>
      </c>
      <c r="K29" s="104" t="s">
        <v>208</v>
      </c>
    </row>
    <row r="30" spans="1:15" x14ac:dyDescent="0.3">
      <c r="A30" s="240"/>
      <c r="B30" s="5">
        <f t="shared" si="5"/>
        <v>15</v>
      </c>
      <c r="C30" s="5">
        <f t="shared" si="6"/>
        <v>16</v>
      </c>
      <c r="D30" s="5">
        <f t="shared" si="7"/>
        <v>17</v>
      </c>
      <c r="E30" s="5">
        <f t="shared" si="1"/>
        <v>18</v>
      </c>
      <c r="F30" s="5">
        <f t="shared" si="2"/>
        <v>19</v>
      </c>
      <c r="G30" s="5">
        <f t="shared" si="3"/>
        <v>20</v>
      </c>
      <c r="H30" s="97">
        <f t="shared" si="4"/>
        <v>21</v>
      </c>
      <c r="I30" s="102" t="s">
        <v>130</v>
      </c>
      <c r="J30" s="105" t="s">
        <v>222</v>
      </c>
    </row>
    <row r="31" spans="1:15" x14ac:dyDescent="0.3">
      <c r="A31" s="240"/>
      <c r="B31" s="5">
        <f t="shared" si="5"/>
        <v>22</v>
      </c>
      <c r="C31" s="5">
        <f t="shared" si="6"/>
        <v>23</v>
      </c>
      <c r="D31" s="5">
        <f t="shared" si="7"/>
        <v>24</v>
      </c>
      <c r="E31" s="95">
        <f t="shared" si="1"/>
        <v>25</v>
      </c>
      <c r="F31" s="95">
        <f t="shared" si="2"/>
        <v>26</v>
      </c>
      <c r="G31" s="95">
        <f t="shared" si="3"/>
        <v>27</v>
      </c>
      <c r="H31" s="98">
        <f t="shared" si="4"/>
        <v>28</v>
      </c>
      <c r="I31" s="102" t="s">
        <v>130</v>
      </c>
      <c r="J31" s="103" t="s">
        <v>132</v>
      </c>
      <c r="K31" s="108"/>
      <c r="L31" s="108"/>
    </row>
    <row r="32" spans="1:15" x14ac:dyDescent="0.3">
      <c r="A32" s="241"/>
      <c r="B32" s="95">
        <f t="shared" si="5"/>
        <v>29</v>
      </c>
      <c r="C32" s="95">
        <f t="shared" si="6"/>
        <v>30</v>
      </c>
      <c r="D32" s="98">
        <f t="shared" si="7"/>
        <v>31</v>
      </c>
      <c r="E32" s="5">
        <v>1</v>
      </c>
      <c r="F32" s="5">
        <v>2</v>
      </c>
      <c r="G32" s="5">
        <v>3</v>
      </c>
      <c r="H32" s="97">
        <v>4</v>
      </c>
      <c r="I32" s="102" t="s">
        <v>164</v>
      </c>
      <c r="J32" s="105" t="s">
        <v>223</v>
      </c>
    </row>
    <row r="33" spans="1:12" ht="15" customHeight="1" x14ac:dyDescent="0.3">
      <c r="A33" s="242" t="s">
        <v>85</v>
      </c>
      <c r="B33" s="5">
        <v>5</v>
      </c>
      <c r="C33" s="5">
        <v>6</v>
      </c>
      <c r="D33" s="5">
        <v>7</v>
      </c>
      <c r="E33" s="5">
        <f t="shared" si="1"/>
        <v>8</v>
      </c>
      <c r="F33" s="5">
        <f t="shared" si="2"/>
        <v>9</v>
      </c>
      <c r="G33" s="5">
        <f t="shared" si="3"/>
        <v>10</v>
      </c>
      <c r="H33" s="97">
        <f t="shared" si="4"/>
        <v>11</v>
      </c>
      <c r="I33" s="101" t="s">
        <v>136</v>
      </c>
      <c r="J33" s="103" t="s">
        <v>134</v>
      </c>
      <c r="K33" s="105" t="s">
        <v>224</v>
      </c>
      <c r="L33" s="108"/>
    </row>
    <row r="34" spans="1:12" ht="15" customHeight="1" x14ac:dyDescent="0.3">
      <c r="A34" s="243"/>
      <c r="B34" s="5">
        <f t="shared" si="5"/>
        <v>12</v>
      </c>
      <c r="C34" s="5">
        <f t="shared" si="6"/>
        <v>13</v>
      </c>
      <c r="D34" s="5">
        <f t="shared" si="7"/>
        <v>14</v>
      </c>
      <c r="E34" s="5">
        <f t="shared" si="1"/>
        <v>15</v>
      </c>
      <c r="F34" s="5">
        <f t="shared" si="2"/>
        <v>16</v>
      </c>
      <c r="G34" s="5">
        <f t="shared" si="3"/>
        <v>17</v>
      </c>
      <c r="H34" s="97">
        <f t="shared" si="4"/>
        <v>18</v>
      </c>
    </row>
    <row r="35" spans="1:12" x14ac:dyDescent="0.3">
      <c r="A35" s="243"/>
      <c r="B35" s="5">
        <f t="shared" si="5"/>
        <v>19</v>
      </c>
      <c r="C35" s="5">
        <f t="shared" si="6"/>
        <v>20</v>
      </c>
      <c r="D35" s="5">
        <f t="shared" si="7"/>
        <v>21</v>
      </c>
      <c r="E35" s="5">
        <f t="shared" si="1"/>
        <v>22</v>
      </c>
      <c r="F35" s="5">
        <f t="shared" si="2"/>
        <v>23</v>
      </c>
      <c r="G35" s="95">
        <f t="shared" si="3"/>
        <v>24</v>
      </c>
      <c r="H35" s="98">
        <f t="shared" si="4"/>
        <v>25</v>
      </c>
      <c r="I35" s="104" t="s">
        <v>137</v>
      </c>
      <c r="J35" s="105" t="s">
        <v>225</v>
      </c>
    </row>
    <row r="36" spans="1:12" x14ac:dyDescent="0.3">
      <c r="A36" s="243"/>
      <c r="B36" s="95">
        <f t="shared" si="5"/>
        <v>26</v>
      </c>
      <c r="C36" s="95">
        <f t="shared" si="6"/>
        <v>27</v>
      </c>
      <c r="D36" s="95">
        <f t="shared" si="7"/>
        <v>28</v>
      </c>
      <c r="E36" s="95">
        <f t="shared" si="1"/>
        <v>29</v>
      </c>
      <c r="F36" s="98">
        <f t="shared" si="2"/>
        <v>30</v>
      </c>
      <c r="G36" s="5">
        <v>1</v>
      </c>
      <c r="H36" s="97">
        <v>2</v>
      </c>
    </row>
    <row r="37" spans="1:12" ht="14.4" customHeight="1" x14ac:dyDescent="0.3">
      <c r="A37" s="244" t="s">
        <v>93</v>
      </c>
      <c r="B37" s="5">
        <v>3</v>
      </c>
      <c r="C37" s="5">
        <v>4</v>
      </c>
      <c r="D37" s="5">
        <v>5</v>
      </c>
      <c r="E37" s="5">
        <v>6</v>
      </c>
      <c r="F37" s="5">
        <v>7</v>
      </c>
      <c r="G37" s="5">
        <f t="shared" si="3"/>
        <v>8</v>
      </c>
      <c r="H37" s="97">
        <f t="shared" si="4"/>
        <v>9</v>
      </c>
    </row>
    <row r="38" spans="1:12" ht="15" customHeight="1" x14ac:dyDescent="0.3">
      <c r="A38" s="245"/>
      <c r="B38" s="5">
        <f t="shared" si="5"/>
        <v>10</v>
      </c>
      <c r="C38" s="5">
        <f t="shared" si="6"/>
        <v>11</v>
      </c>
      <c r="D38" s="5">
        <f t="shared" si="7"/>
        <v>12</v>
      </c>
      <c r="E38" s="5">
        <f t="shared" si="1"/>
        <v>13</v>
      </c>
      <c r="F38" s="5">
        <f t="shared" si="2"/>
        <v>14</v>
      </c>
      <c r="G38" s="5">
        <f t="shared" si="3"/>
        <v>15</v>
      </c>
      <c r="H38" s="97">
        <f t="shared" si="4"/>
        <v>16</v>
      </c>
    </row>
    <row r="39" spans="1:12" x14ac:dyDescent="0.3">
      <c r="A39" s="245"/>
      <c r="B39" s="5">
        <f t="shared" si="5"/>
        <v>17</v>
      </c>
      <c r="C39" s="5">
        <f t="shared" si="6"/>
        <v>18</v>
      </c>
      <c r="D39" s="5">
        <f t="shared" si="7"/>
        <v>19</v>
      </c>
      <c r="E39" s="5">
        <f t="shared" si="1"/>
        <v>20</v>
      </c>
      <c r="F39" s="5">
        <f t="shared" si="2"/>
        <v>21</v>
      </c>
      <c r="G39" s="5">
        <f t="shared" si="3"/>
        <v>22</v>
      </c>
      <c r="H39" s="97">
        <f t="shared" si="4"/>
        <v>23</v>
      </c>
    </row>
    <row r="40" spans="1:12" x14ac:dyDescent="0.3">
      <c r="A40" s="246"/>
      <c r="B40" s="5">
        <f t="shared" si="5"/>
        <v>24</v>
      </c>
      <c r="C40" s="95">
        <f t="shared" si="6"/>
        <v>25</v>
      </c>
      <c r="D40" s="95">
        <f t="shared" si="7"/>
        <v>26</v>
      </c>
      <c r="E40" s="95">
        <f t="shared" si="1"/>
        <v>27</v>
      </c>
      <c r="F40" s="95">
        <f t="shared" si="2"/>
        <v>28</v>
      </c>
      <c r="G40" s="95">
        <f t="shared" si="3"/>
        <v>29</v>
      </c>
      <c r="H40" s="98">
        <f t="shared" si="4"/>
        <v>30</v>
      </c>
    </row>
    <row r="41" spans="1:12" ht="14.4" customHeight="1" x14ac:dyDescent="0.3">
      <c r="A41" s="244" t="s">
        <v>86</v>
      </c>
      <c r="B41" s="95">
        <f t="shared" si="5"/>
        <v>31</v>
      </c>
      <c r="C41" s="99">
        <v>1</v>
      </c>
      <c r="D41" s="5">
        <v>2</v>
      </c>
      <c r="E41" s="5">
        <v>3</v>
      </c>
      <c r="F41" s="5">
        <v>4</v>
      </c>
      <c r="G41" s="5">
        <v>5</v>
      </c>
      <c r="H41" s="97">
        <v>6</v>
      </c>
    </row>
    <row r="42" spans="1:12" ht="15" customHeight="1" x14ac:dyDescent="0.3">
      <c r="A42" s="245"/>
      <c r="B42" s="5">
        <v>7</v>
      </c>
      <c r="C42" s="5">
        <f t="shared" si="6"/>
        <v>8</v>
      </c>
      <c r="D42" s="5">
        <f t="shared" si="7"/>
        <v>9</v>
      </c>
      <c r="E42" s="5">
        <f t="shared" si="1"/>
        <v>10</v>
      </c>
      <c r="F42" s="5">
        <f t="shared" si="2"/>
        <v>11</v>
      </c>
      <c r="G42" s="5">
        <f t="shared" si="3"/>
        <v>12</v>
      </c>
      <c r="H42" s="97">
        <f t="shared" si="4"/>
        <v>13</v>
      </c>
    </row>
    <row r="43" spans="1:12" x14ac:dyDescent="0.3">
      <c r="A43" s="245"/>
      <c r="B43" s="5">
        <f t="shared" si="5"/>
        <v>14</v>
      </c>
      <c r="C43" s="5">
        <f t="shared" si="6"/>
        <v>15</v>
      </c>
      <c r="D43" s="5">
        <f t="shared" si="7"/>
        <v>16</v>
      </c>
      <c r="E43" s="5">
        <f t="shared" si="1"/>
        <v>17</v>
      </c>
      <c r="F43" s="5">
        <f t="shared" si="2"/>
        <v>18</v>
      </c>
      <c r="G43" s="5">
        <f t="shared" si="3"/>
        <v>19</v>
      </c>
      <c r="H43" s="97">
        <f t="shared" si="4"/>
        <v>20</v>
      </c>
    </row>
    <row r="44" spans="1:12" x14ac:dyDescent="0.3">
      <c r="A44" s="245"/>
      <c r="B44" s="5">
        <f t="shared" si="5"/>
        <v>21</v>
      </c>
      <c r="C44" s="5">
        <f t="shared" si="6"/>
        <v>22</v>
      </c>
      <c r="D44" s="5">
        <f t="shared" si="7"/>
        <v>23</v>
      </c>
      <c r="E44" s="95">
        <f t="shared" si="1"/>
        <v>24</v>
      </c>
      <c r="F44" s="95">
        <f t="shared" si="2"/>
        <v>25</v>
      </c>
      <c r="G44" s="95">
        <f t="shared" si="3"/>
        <v>26</v>
      </c>
      <c r="H44" s="98">
        <f t="shared" si="4"/>
        <v>27</v>
      </c>
    </row>
    <row r="45" spans="1:12" x14ac:dyDescent="0.3">
      <c r="A45" s="245"/>
      <c r="B45" s="95">
        <f>B44+7</f>
        <v>28</v>
      </c>
      <c r="C45" s="95">
        <f>C44+7</f>
        <v>29</v>
      </c>
      <c r="D45" s="95">
        <f>D44+7</f>
        <v>30</v>
      </c>
      <c r="E45" s="99"/>
    </row>
    <row r="46" spans="1:12" x14ac:dyDescent="0.3">
      <c r="A46" s="94"/>
    </row>
  </sheetData>
  <mergeCells count="10">
    <mergeCell ref="A28:A32"/>
    <mergeCell ref="A33:A36"/>
    <mergeCell ref="A37:A40"/>
    <mergeCell ref="A41:A45"/>
    <mergeCell ref="A2:A6"/>
    <mergeCell ref="A7:A10"/>
    <mergeCell ref="A11:A14"/>
    <mergeCell ref="A15:A19"/>
    <mergeCell ref="A20:A23"/>
    <mergeCell ref="A24:A27"/>
  </mergeCells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24"/>
  <sheetViews>
    <sheetView topLeftCell="A22" workbookViewId="0">
      <selection activeCell="E17" sqref="E17"/>
    </sheetView>
  </sheetViews>
  <sheetFormatPr defaultColWidth="9.109375" defaultRowHeight="14.4" x14ac:dyDescent="0.3"/>
  <cols>
    <col min="2" max="2" width="32.88671875" bestFit="1" customWidth="1"/>
    <col min="3" max="3" width="34.6640625" bestFit="1" customWidth="1"/>
    <col min="4" max="4" width="12.44140625" bestFit="1" customWidth="1"/>
    <col min="5" max="5" width="30.44140625" bestFit="1" customWidth="1"/>
    <col min="6" max="6" width="21.5546875" bestFit="1" customWidth="1"/>
    <col min="7" max="7" width="32.88671875" bestFit="1" customWidth="1"/>
  </cols>
  <sheetData>
    <row r="2" spans="2:7" ht="28.8" x14ac:dyDescent="0.3">
      <c r="B2" s="92" t="s">
        <v>117</v>
      </c>
      <c r="C2" s="92" t="s">
        <v>101</v>
      </c>
      <c r="D2" s="93" t="s">
        <v>119</v>
      </c>
      <c r="E2" s="93" t="s">
        <v>120</v>
      </c>
      <c r="F2" s="93" t="s">
        <v>121</v>
      </c>
      <c r="G2" s="93" t="s">
        <v>122</v>
      </c>
    </row>
    <row r="3" spans="2:7" x14ac:dyDescent="0.3">
      <c r="B3" t="s">
        <v>251</v>
      </c>
      <c r="C3" t="s">
        <v>100</v>
      </c>
      <c r="D3" s="170">
        <f>IFERROR(VLOOKUP(B3,DÉTAILS!$B$5:$D$61,3,0),"")</f>
        <v>45962</v>
      </c>
      <c r="E3" t="str">
        <f>_xlfn.CONCAT(VLOOKUP(B3,DÉTAILS!$B$4:$H$61,5,0),VLOOKUP(B3,DÉTAILS!$B$4:$H$61,7,0))</f>
        <v/>
      </c>
      <c r="F3" t="str">
        <f>IFERROR(VLOOKUP(B3,DÉTAILS!$B$5:$I$61,8,0),"")</f>
        <v>13-16 novembre</v>
      </c>
      <c r="G3" t="str">
        <f>VLOOKUP(B3,DÉTAILS!$B$5:$J$61,9,0)</f>
        <v>Québec</v>
      </c>
    </row>
    <row r="4" spans="2:7" x14ac:dyDescent="0.3">
      <c r="B4" t="s">
        <v>116</v>
      </c>
      <c r="C4" t="s">
        <v>56</v>
      </c>
      <c r="D4" s="170">
        <f>IFERROR(VLOOKUP(B4,DÉTAILS!$B$5:$D$61,3,0),"")</f>
        <v>45992</v>
      </c>
      <c r="E4" t="str">
        <f>_xlfn.CONCAT(VLOOKUP(B4,DÉTAILS!$B$4:$H$61,5,0),VLOOKUP(B4,DÉTAILS!$B$4:$H$61,7,0))</f>
        <v/>
      </c>
      <c r="F4" t="str">
        <f>IFERROR(VLOOKUP(B4,DÉTAILS!$B$5:$I$61,8,0),"")</f>
        <v>18-21 décembre</v>
      </c>
      <c r="G4" t="str">
        <f>VLOOKUP(B4,DÉTAILS!$B$5:$J$61,9,0)</f>
        <v>Glenmore</v>
      </c>
    </row>
    <row r="5" spans="2:7" x14ac:dyDescent="0.3">
      <c r="B5" t="s">
        <v>168</v>
      </c>
      <c r="C5" t="s">
        <v>110</v>
      </c>
      <c r="D5" s="170">
        <f>IFERROR(VLOOKUP(B5,DÉTAILS!$B$5:$D$61,3,0),"")</f>
        <v>45962</v>
      </c>
      <c r="E5" t="str">
        <f>_xlfn.CONCAT(VLOOKUP(B5,DÉTAILS!$B$4:$H$61,5,0),VLOOKUP(B5,DÉTAILS!$B$4:$H$61,7,0))</f>
        <v/>
      </c>
      <c r="F5" t="str">
        <f>IFERROR(VLOOKUP(B5,DÉTAILS!$B$5:$I$61,8,0),"")</f>
        <v>7-11 janvier</v>
      </c>
      <c r="G5">
        <f>VLOOKUP(B5,DÉTAILS!$B$5:$J$61,9,0)</f>
        <v>0</v>
      </c>
    </row>
    <row r="6" spans="2:7" x14ac:dyDescent="0.3">
      <c r="B6" t="s">
        <v>109</v>
      </c>
      <c r="C6" t="s">
        <v>118</v>
      </c>
      <c r="D6" s="170">
        <f>IFERROR(VLOOKUP(B6,DÉTAILS!$B$5:$D$61,3,0),"")</f>
        <v>45992</v>
      </c>
      <c r="E6" t="str">
        <f>_xlfn.CONCAT(VLOOKUP(B6,DÉTAILS!$B$4:$H$61,5,0),VLOOKUP(B6,DÉTAILS!$B$4:$H$61,7,0))</f>
        <v/>
      </c>
      <c r="F6" t="str">
        <f>IFERROR(VLOOKUP(B6,DÉTAILS!$B$5:$I$61,8,0),"")</f>
        <v>23-25 janvier</v>
      </c>
      <c r="G6" t="str">
        <f>VLOOKUP(B6,DÉTAILS!$B$5:$J$61,9,0)</f>
        <v>Victoria</v>
      </c>
    </row>
    <row r="7" spans="2:7" x14ac:dyDescent="0.3">
      <c r="B7" t="s">
        <v>123</v>
      </c>
      <c r="C7" t="s">
        <v>108</v>
      </c>
      <c r="D7" s="170">
        <f>IFERROR(VLOOKUP(B7,DÉTAILS!$B$5:$D$61,3,0),"")</f>
        <v>45992</v>
      </c>
      <c r="E7" t="str">
        <f>_xlfn.CONCAT(VLOOKUP(B7,DÉTAILS!$B$4:$H$61,5,0),VLOOKUP(B7,DÉTAILS!$B$4:$H$61,7,0))</f>
        <v/>
      </c>
      <c r="F7" t="str">
        <f>IFERROR(VLOOKUP(B7,DÉTAILS!$B$5:$I$61,8,0),"")</f>
        <v>à venir</v>
      </c>
      <c r="G7">
        <f>VLOOKUP(B7,DÉTAILS!$B$5:$J$61,9,0)</f>
        <v>0</v>
      </c>
    </row>
    <row r="8" spans="2:7" x14ac:dyDescent="0.3">
      <c r="B8" t="s">
        <v>182</v>
      </c>
      <c r="C8" t="s">
        <v>58</v>
      </c>
      <c r="D8" s="170">
        <f>IFERROR(VLOOKUP(B8,DÉTAILS!$B$5:$D$61,3,0),"")</f>
        <v>45992</v>
      </c>
      <c r="E8" t="str">
        <f>_xlfn.CONCAT(VLOOKUP(B8,DÉTAILS!$B$4:$H$61,5,0),VLOOKUP(B8,DÉTAILS!$B$4:$H$61,7,0))</f>
        <v/>
      </c>
      <c r="F8" t="str">
        <f>IFERROR(VLOOKUP(B8,DÉTAILS!$B$5:$I$61,8,0),"")</f>
        <v>4-11 janvier</v>
      </c>
      <c r="G8" t="str">
        <f>VLOOKUP(B8,DÉTAILS!$B$5:$J$61,9,0)</f>
        <v>Rimouski</v>
      </c>
    </row>
    <row r="9" spans="2:7" x14ac:dyDescent="0.3">
      <c r="B9" t="s">
        <v>183</v>
      </c>
      <c r="C9" t="s">
        <v>56</v>
      </c>
      <c r="D9" s="170">
        <f>IFERROR(VLOOKUP(B9,DÉTAILS!$B$5:$D$61,3,0),"")</f>
        <v>45992</v>
      </c>
      <c r="E9" t="str">
        <f>_xlfn.CONCAT(VLOOKUP(B9,DÉTAILS!$B$4:$H$61,5,0),VLOOKUP(B9,DÉTAILS!$B$4:$H$61,7,0))</f>
        <v/>
      </c>
      <c r="F9" t="str">
        <f>IFERROR(VLOOKUP(B9,DÉTAILS!$B$5:$I$61,8,0),"")</f>
        <v>4-11 janvier</v>
      </c>
      <c r="G9" t="str">
        <f>VLOOKUP(B9,DÉTAILS!$B$5:$J$61,9,0)</f>
        <v>Rimouski</v>
      </c>
    </row>
    <row r="10" spans="2:7" x14ac:dyDescent="0.3">
      <c r="B10" t="s">
        <v>115</v>
      </c>
      <c r="C10" t="s">
        <v>114</v>
      </c>
      <c r="D10" s="170">
        <f>IFERROR(VLOOKUP(B10,DÉTAILS!$B$5:$D$61,3,0),"")</f>
        <v>45992</v>
      </c>
      <c r="E10" t="str">
        <f>_xlfn.CONCAT(VLOOKUP(B10,DÉTAILS!$B$4:$H$61,5,0),VLOOKUP(B10,DÉTAILS!$B$4:$H$61,7,0))</f>
        <v>9-11 janvier</v>
      </c>
      <c r="F10" t="str">
        <f>IFERROR(VLOOKUP(B10,DÉTAILS!$B$5:$I$61,8,0),"")</f>
        <v>5-8 février</v>
      </c>
      <c r="G10" t="str">
        <f>VLOOKUP(B10,DÉTAILS!$B$5:$J$61,9,0)</f>
        <v>Mauricie</v>
      </c>
    </row>
    <row r="11" spans="2:7" x14ac:dyDescent="0.3">
      <c r="B11" t="s">
        <v>177</v>
      </c>
      <c r="C11" t="s">
        <v>110</v>
      </c>
      <c r="D11" s="170">
        <f>IFERROR(VLOOKUP(B11,DÉTAILS!$B$5:$D$61,3,0),"")</f>
        <v>45992</v>
      </c>
      <c r="E11" t="str">
        <f>_xlfn.CONCAT(VLOOKUP(B11,DÉTAILS!$B$4:$H$61,5,0),VLOOKUP(B11,DÉTAILS!$B$4:$H$61,7,0))</f>
        <v/>
      </c>
      <c r="F11" t="str">
        <f>IFERROR(VLOOKUP(B11,DÉTAILS!$B$5:$I$61,8,0),"")</f>
        <v>25 fév. - 1 mars</v>
      </c>
      <c r="G11" t="str">
        <f>VLOOKUP(B11,DÉTAILS!$B$5:$J$61,9,0)</f>
        <v>Québec</v>
      </c>
    </row>
    <row r="12" spans="2:7" x14ac:dyDescent="0.3">
      <c r="B12" t="s">
        <v>170</v>
      </c>
      <c r="C12" t="s">
        <v>108</v>
      </c>
      <c r="D12" s="170">
        <f>IFERROR(VLOOKUP(B12,DÉTAILS!$B$5:$D$61,3,0),"")</f>
        <v>45992</v>
      </c>
      <c r="E12" t="str">
        <f>_xlfn.CONCAT(VLOOKUP(B12,DÉTAILS!$B$4:$H$61,5,0),VLOOKUP(B12,DÉTAILS!$B$4:$H$61,7,0))</f>
        <v>15-18 janvier</v>
      </c>
      <c r="F12" t="str">
        <f>IFERROR(VLOOKUP(B12,DÉTAILS!$B$5:$I$61,8,0),"")</f>
        <v>14-22 février</v>
      </c>
      <c r="G12" t="str">
        <f>VLOOKUP(B12,DÉTAILS!$B$5:$J$61,9,0)</f>
        <v>Sept-Îles</v>
      </c>
    </row>
    <row r="13" spans="2:7" x14ac:dyDescent="0.3">
      <c r="B13" t="s">
        <v>252</v>
      </c>
      <c r="C13" t="s">
        <v>110</v>
      </c>
      <c r="D13" s="170" t="str">
        <f>IFERROR(VLOOKUP(B13,DÉTAILS!$B$5:$D$61,3,0),"")</f>
        <v>N/A</v>
      </c>
      <c r="E13" t="str">
        <f>_xlfn.CONCAT(VLOOKUP(B13,DÉTAILS!$B$4:$H$61,5,0),VLOOKUP(B13,DÉTAILS!$B$4:$H$61,7,0))</f>
        <v/>
      </c>
      <c r="F13" t="str">
        <f>IFERROR(VLOOKUP(B13,DÉTAILS!$B$5:$I$61,8,0),"")</f>
        <v>4-7 mars</v>
      </c>
      <c r="G13" t="str">
        <f>VLOOKUP(B13,DÉTAILS!$B$5:$J$61,9,0)</f>
        <v>Blainville</v>
      </c>
    </row>
    <row r="14" spans="2:7" x14ac:dyDescent="0.3">
      <c r="B14" t="s">
        <v>176</v>
      </c>
      <c r="C14" t="s">
        <v>108</v>
      </c>
      <c r="D14" s="170">
        <f>IFERROR(VLOOKUP(B14,DÉTAILS!$B$5:$D$61,3,0),"")</f>
        <v>46022</v>
      </c>
      <c r="E14" t="str">
        <f>_xlfn.CONCAT(VLOOKUP(B14,DÉTAILS!$B$4:$H$61,5,0),VLOOKUP(B14,DÉTAILS!$B$4:$H$61,7,0))</f>
        <v>29 janv - 1er fev.</v>
      </c>
      <c r="F14" t="str">
        <f>IFERROR(VLOOKUP(B14,DÉTAILS!$B$5:$I$61,8,0),"")</f>
        <v>14-22 mars</v>
      </c>
      <c r="G14" t="str">
        <f>VLOOKUP(B14,DÉTAILS!$B$5:$J$61,9,0)</f>
        <v>Noranda</v>
      </c>
    </row>
    <row r="15" spans="2:7" x14ac:dyDescent="0.3">
      <c r="B15" t="s">
        <v>171</v>
      </c>
      <c r="C15" t="s">
        <v>108</v>
      </c>
      <c r="D15" s="170">
        <f>IFERROR(VLOOKUP(B15,DÉTAILS!$B$5:$D$61,3,0),"")</f>
        <v>46037</v>
      </c>
      <c r="E15" t="str">
        <f>_xlfn.CONCAT(VLOOKUP(B15,DÉTAILS!$B$4:$H$61,5,0),VLOOKUP(B15,DÉTAILS!$B$4:$H$61,7,0))</f>
        <v>26 fév - 1 mar</v>
      </c>
      <c r="F15" t="str">
        <f>IFERROR(VLOOKUP(B15,DÉTAILS!$B$5:$I$61,8,0),"")</f>
        <v>27-29 mars</v>
      </c>
      <c r="G15" t="str">
        <f>VLOOKUP(B15,DÉTAILS!$B$5:$J$61,9,0)</f>
        <v>Chicoutimi</v>
      </c>
    </row>
    <row r="16" spans="2:7" x14ac:dyDescent="0.3">
      <c r="B16" t="s">
        <v>99</v>
      </c>
      <c r="C16" t="s">
        <v>98</v>
      </c>
      <c r="D16" s="170">
        <f>IFERROR(VLOOKUP(B16,DÉTAILS!$B$5:$D$61,3,0),"")</f>
        <v>46081</v>
      </c>
      <c r="E16" t="str">
        <f>_xlfn.CONCAT(VLOOKUP(B16,DÉTAILS!$B$4:$H$61,5,0),VLOOKUP(B16,DÉTAILS!$B$4:$H$61,7,0))</f>
        <v>19-22 marsBél Aire</v>
      </c>
      <c r="F16" t="str">
        <f>IFERROR(VLOOKUP(B16,DÉTAILS!$B$5:$I$61,8,0),"")</f>
        <v>16-19 avril</v>
      </c>
      <c r="G16" t="str">
        <f>VLOOKUP(B16,DÉTAILS!$B$5:$J$61,9,0)</f>
        <v>Belvédère</v>
      </c>
    </row>
    <row r="17" spans="2:7" x14ac:dyDescent="0.3">
      <c r="B17" t="s">
        <v>113</v>
      </c>
      <c r="C17" t="s">
        <v>112</v>
      </c>
      <c r="D17" s="170">
        <f>IFERROR(VLOOKUP(B17,DÉTAILS!$B$5:$D$61,3,0),"")</f>
        <v>46054</v>
      </c>
      <c r="E17" t="str">
        <f>_xlfn.CONCAT(VLOOKUP(B17,DÉTAILS!$B$4:$H$61,5,0),VLOOKUP(B17,DÉTAILS!$B$4:$H$61,7,0))</f>
        <v>12-15 mars</v>
      </c>
      <c r="F17" t="str">
        <f>IFERROR(VLOOKUP(B17,DÉTAILS!$B$5:$I$61,8,0),"")</f>
        <v>8-12 avril</v>
      </c>
      <c r="G17" t="str">
        <f>VLOOKUP(B17,DÉTAILS!$B$5:$J$61,9,0)</f>
        <v>Des Collines</v>
      </c>
    </row>
    <row r="18" spans="2:7" x14ac:dyDescent="0.3">
      <c r="B18" t="s">
        <v>178</v>
      </c>
      <c r="C18" t="s">
        <v>110</v>
      </c>
      <c r="D18" s="170" t="str">
        <f>IFERROR(VLOOKUP(B18,DÉTAILS!$B$5:$D$61,3,0),"")</f>
        <v>N/A</v>
      </c>
      <c r="E18" t="str">
        <f>_xlfn.CONCAT(VLOOKUP(B18,DÉTAILS!$B$4:$H$61,5,0),VLOOKUP(B18,DÉTAILS!$B$4:$H$61,7,0))</f>
        <v/>
      </c>
      <c r="F18" t="str">
        <f>IFERROR(VLOOKUP(B18,DÉTAILS!$B$5:$I$61,8,0),"")</f>
        <v>10-12 avril</v>
      </c>
      <c r="G18" t="str">
        <f>VLOOKUP(B18,DÉTAILS!$B$5:$J$61,9,0)</f>
        <v>Rivière-du-Loup</v>
      </c>
    </row>
    <row r="19" spans="2:7" x14ac:dyDescent="0.3">
      <c r="B19" t="s">
        <v>107</v>
      </c>
      <c r="C19" t="s">
        <v>106</v>
      </c>
      <c r="D19" s="170">
        <f>IFERROR(VLOOKUP(B19,DÉTAILS!$B$5:$D$61,3,0),"")</f>
        <v>46054</v>
      </c>
      <c r="E19" t="str">
        <f>_xlfn.CONCAT(VLOOKUP(B19,DÉTAILS!$B$4:$H$61,5,0),VLOOKUP(B19,DÉTAILS!$B$4:$H$61,7,0))</f>
        <v/>
      </c>
      <c r="F19" t="str">
        <f>IFERROR(VLOOKUP(B19,DÉTAILS!$B$5:$I$61,8,0),"")</f>
        <v>24-26 avril</v>
      </c>
      <c r="G19" t="str">
        <f>VLOOKUP(B19,DÉTAILS!$B$5:$J$61,9,0)</f>
        <v>Montréal</v>
      </c>
    </row>
    <row r="20" spans="2:7" x14ac:dyDescent="0.3">
      <c r="B20" t="s">
        <v>105</v>
      </c>
      <c r="C20" t="s">
        <v>56</v>
      </c>
      <c r="D20" s="170">
        <f>IFERROR(VLOOKUP(B20,DÉTAILS!$B$5:$D$61,3,0),"")</f>
        <v>46054</v>
      </c>
      <c r="E20" t="str">
        <f>_xlfn.CONCAT(VLOOKUP(B20,DÉTAILS!$B$4:$H$61,5,0),VLOOKUP(B20,DÉTAILS!$B$4:$H$61,7,0))</f>
        <v/>
      </c>
      <c r="F20" t="str">
        <f>IFERROR(VLOOKUP(B20,DÉTAILS!$B$5:$I$61,8,0),"")</f>
        <v>24-26 avril</v>
      </c>
      <c r="G20" t="str">
        <f>VLOOKUP(B20,DÉTAILS!$B$5:$J$61,9,0)</f>
        <v>Montréal</v>
      </c>
    </row>
    <row r="21" spans="2:7" x14ac:dyDescent="0.3">
      <c r="B21" t="s">
        <v>104</v>
      </c>
      <c r="C21" t="s">
        <v>61</v>
      </c>
      <c r="D21" s="170">
        <f>IFERROR(VLOOKUP(B21,DÉTAILS!$B$5:$D$61,3,0),"")</f>
        <v>46054</v>
      </c>
      <c r="E21" t="str">
        <f>_xlfn.CONCAT(VLOOKUP(B21,DÉTAILS!$B$4:$H$61,5,0),VLOOKUP(B21,DÉTAILS!$B$4:$H$61,7,0))</f>
        <v/>
      </c>
      <c r="F21" t="str">
        <f>IFERROR(VLOOKUP(B21,DÉTAILS!$B$5:$I$61,8,0),"")</f>
        <v>24-26 avril</v>
      </c>
      <c r="G21" t="str">
        <f>VLOOKUP(B21,DÉTAILS!$B$5:$J$61,9,0)</f>
        <v>Montréal</v>
      </c>
    </row>
    <row r="22" spans="2:7" x14ac:dyDescent="0.3">
      <c r="B22" t="s">
        <v>103</v>
      </c>
      <c r="C22" t="s">
        <v>59</v>
      </c>
      <c r="D22" s="170">
        <f>IFERROR(VLOOKUP(B22,DÉTAILS!$B$5:$D$61,3,0),"")</f>
        <v>46054</v>
      </c>
      <c r="E22" t="str">
        <f>_xlfn.CONCAT(VLOOKUP(B22,DÉTAILS!$B$4:$H$61,5,0),VLOOKUP(B22,DÉTAILS!$B$4:$H$61,7,0))</f>
        <v/>
      </c>
      <c r="F22" t="str">
        <f>IFERROR(VLOOKUP(B22,DÉTAILS!$B$5:$I$61,8,0),"")</f>
        <v>24-26 avril</v>
      </c>
      <c r="G22" t="str">
        <f>VLOOKUP(B22,DÉTAILS!$B$5:$J$61,9,0)</f>
        <v>Montréal</v>
      </c>
    </row>
    <row r="23" spans="2:7" x14ac:dyDescent="0.3">
      <c r="B23" t="s">
        <v>102</v>
      </c>
      <c r="C23" t="s">
        <v>58</v>
      </c>
      <c r="D23" s="170">
        <f>IFERROR(VLOOKUP(B23,DÉTAILS!$B$5:$D$61,3,0),"")</f>
        <v>46054</v>
      </c>
      <c r="E23" t="str">
        <f>_xlfn.CONCAT(VLOOKUP(B23,DÉTAILS!$B$4:$H$61,5,0),VLOOKUP(B23,DÉTAILS!$B$4:$H$61,7,0))</f>
        <v/>
      </c>
      <c r="F23" t="str">
        <f>IFERROR(VLOOKUP(B23,DÉTAILS!$B$5:$I$61,8,0),"")</f>
        <v>24-26 avril</v>
      </c>
      <c r="G23" t="str">
        <f>VLOOKUP(B23,DÉTAILS!$B$5:$J$61,9,0)</f>
        <v>Montréal</v>
      </c>
    </row>
    <row r="24" spans="2:7" x14ac:dyDescent="0.3">
      <c r="B24" t="s">
        <v>111</v>
      </c>
      <c r="C24" t="s">
        <v>110</v>
      </c>
      <c r="D24" s="170">
        <f>IFERROR(VLOOKUP(B24,DÉTAILS!$B$5:$D$61,3,0),"")</f>
        <v>46081</v>
      </c>
      <c r="E24" t="str">
        <f>_xlfn.CONCAT(VLOOKUP(B24,DÉTAILS!$B$4:$H$61,5,0),VLOOKUP(B24,DÉTAILS!$B$4:$H$61,7,0))</f>
        <v/>
      </c>
      <c r="F24" t="str">
        <f>IFERROR(VLOOKUP(B24,DÉTAILS!$B$5:$I$61,8,0),"")</f>
        <v>20-22 mars</v>
      </c>
      <c r="G24" t="str">
        <f>VLOOKUP(B24,DÉTAILS!$B$5:$J$61,9,0)</f>
        <v>Glenmore</v>
      </c>
    </row>
  </sheetData>
  <sortState xmlns:xlrd2="http://schemas.microsoft.com/office/spreadsheetml/2017/richdata2" ref="B4:G24">
    <sortCondition ref="D4:D24"/>
    <sortCondition ref="F4:F24"/>
  </sortState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0"/>
  <sheetViews>
    <sheetView zoomScale="70" zoomScaleNormal="70" workbookViewId="0">
      <selection activeCell="M11" sqref="M11"/>
    </sheetView>
  </sheetViews>
  <sheetFormatPr defaultColWidth="12.5546875" defaultRowHeight="12.6" x14ac:dyDescent="0.2"/>
  <cols>
    <col min="1" max="1" width="1.109375" style="194" customWidth="1"/>
    <col min="2" max="2" width="3.33203125" style="194" customWidth="1"/>
    <col min="3" max="3" width="44.5546875" style="194" customWidth="1"/>
    <col min="4" max="6" width="33" style="194" customWidth="1"/>
    <col min="7" max="8" width="30.5546875" style="194" customWidth="1"/>
    <col min="9" max="9" width="2.44140625" style="194" customWidth="1"/>
    <col min="10" max="10" width="1.5546875" style="194" customWidth="1"/>
    <col min="11" max="11" width="2.6640625" style="194" customWidth="1"/>
    <col min="12" max="12" width="47" style="194" customWidth="1"/>
    <col min="13" max="16384" width="12.5546875" style="194"/>
  </cols>
  <sheetData>
    <row r="1" spans="2:12" ht="3" customHeight="1" x14ac:dyDescent="0.2"/>
    <row r="2" spans="2:12" ht="19.5" customHeight="1" x14ac:dyDescent="0.2">
      <c r="C2" s="254"/>
      <c r="D2" s="254"/>
      <c r="E2" s="254"/>
      <c r="F2" s="254"/>
      <c r="G2" s="254"/>
      <c r="H2" s="254"/>
    </row>
    <row r="3" spans="2:12" ht="36.6" x14ac:dyDescent="0.2">
      <c r="C3" s="255" t="s">
        <v>258</v>
      </c>
      <c r="D3" s="255"/>
      <c r="E3" s="255"/>
      <c r="F3" s="255"/>
      <c r="G3" s="255"/>
      <c r="H3" s="255"/>
    </row>
    <row r="4" spans="2:12" ht="36.6" x14ac:dyDescent="0.2">
      <c r="C4" s="255" t="s">
        <v>259</v>
      </c>
      <c r="D4" s="255"/>
      <c r="E4" s="255"/>
      <c r="F4" s="255"/>
      <c r="G4" s="255"/>
      <c r="H4" s="255"/>
    </row>
    <row r="5" spans="2:12" ht="12.75" customHeight="1" x14ac:dyDescent="0.2">
      <c r="C5" s="195"/>
      <c r="D5" s="195"/>
      <c r="E5" s="195"/>
      <c r="F5" s="195"/>
      <c r="G5" s="195"/>
      <c r="H5" s="196" t="s">
        <v>260</v>
      </c>
    </row>
    <row r="6" spans="2:12" ht="12.75" customHeight="1" x14ac:dyDescent="0.2">
      <c r="H6" s="196">
        <f ca="1">TODAY()</f>
        <v>45804</v>
      </c>
    </row>
    <row r="7" spans="2:12" ht="70.5" customHeight="1" x14ac:dyDescent="0.2">
      <c r="C7" s="197" t="s">
        <v>117</v>
      </c>
      <c r="D7" s="197" t="s">
        <v>101</v>
      </c>
      <c r="E7" s="197" t="s">
        <v>261</v>
      </c>
      <c r="F7" s="197" t="s">
        <v>262</v>
      </c>
      <c r="G7" s="197" t="s">
        <v>263</v>
      </c>
      <c r="H7" s="197" t="s">
        <v>264</v>
      </c>
    </row>
    <row r="8" spans="2:12" ht="45" customHeight="1" x14ac:dyDescent="0.2">
      <c r="C8" s="198" t="s">
        <v>116</v>
      </c>
      <c r="D8" s="199" t="s">
        <v>56</v>
      </c>
      <c r="E8" s="200">
        <v>44530</v>
      </c>
      <c r="F8" s="200" t="s">
        <v>265</v>
      </c>
      <c r="G8" s="201" t="s">
        <v>266</v>
      </c>
      <c r="H8" s="201" t="s">
        <v>6</v>
      </c>
      <c r="L8" s="202"/>
    </row>
    <row r="9" spans="2:12" ht="45" customHeight="1" x14ac:dyDescent="0.2">
      <c r="C9" s="198" t="s">
        <v>267</v>
      </c>
      <c r="D9" s="199" t="s">
        <v>58</v>
      </c>
      <c r="E9" s="200">
        <v>44530</v>
      </c>
      <c r="F9" s="200" t="s">
        <v>268</v>
      </c>
      <c r="G9" s="201" t="s">
        <v>269</v>
      </c>
      <c r="H9" s="201" t="s">
        <v>270</v>
      </c>
    </row>
    <row r="10" spans="2:12" ht="45" customHeight="1" x14ac:dyDescent="0.2">
      <c r="B10" s="202"/>
      <c r="C10" s="198" t="s">
        <v>271</v>
      </c>
      <c r="D10" s="199" t="s">
        <v>56</v>
      </c>
      <c r="E10" s="200">
        <v>44530</v>
      </c>
      <c r="F10" s="200" t="s">
        <v>268</v>
      </c>
      <c r="G10" s="201" t="s">
        <v>269</v>
      </c>
      <c r="H10" s="201" t="s">
        <v>270</v>
      </c>
    </row>
    <row r="11" spans="2:12" ht="45" customHeight="1" x14ac:dyDescent="0.2">
      <c r="B11" s="202"/>
      <c r="C11" s="198" t="s">
        <v>272</v>
      </c>
      <c r="D11" s="199" t="s">
        <v>108</v>
      </c>
      <c r="E11" s="200">
        <v>44530</v>
      </c>
      <c r="F11" s="200" t="s">
        <v>265</v>
      </c>
      <c r="G11" s="201" t="s">
        <v>273</v>
      </c>
      <c r="H11" s="203" t="s">
        <v>273</v>
      </c>
    </row>
    <row r="12" spans="2:12" ht="45" customHeight="1" x14ac:dyDescent="0.2">
      <c r="B12" s="202"/>
      <c r="C12" s="198" t="s">
        <v>274</v>
      </c>
      <c r="D12" s="199" t="s">
        <v>275</v>
      </c>
      <c r="E12" s="200">
        <v>44530</v>
      </c>
      <c r="F12" s="200" t="s">
        <v>265</v>
      </c>
      <c r="G12" s="201" t="s">
        <v>276</v>
      </c>
      <c r="H12" s="203" t="s">
        <v>273</v>
      </c>
    </row>
    <row r="13" spans="2:12" ht="45" customHeight="1" x14ac:dyDescent="0.2">
      <c r="B13" s="202"/>
      <c r="C13" s="198" t="s">
        <v>115</v>
      </c>
      <c r="D13" s="199" t="s">
        <v>114</v>
      </c>
      <c r="E13" s="200">
        <v>44530</v>
      </c>
      <c r="F13" s="200">
        <v>44213</v>
      </c>
      <c r="G13" s="201" t="s">
        <v>277</v>
      </c>
      <c r="H13" s="203" t="s">
        <v>273</v>
      </c>
    </row>
    <row r="14" spans="2:12" ht="45" customHeight="1" x14ac:dyDescent="0.2">
      <c r="B14" s="202"/>
      <c r="C14" s="198" t="s">
        <v>278</v>
      </c>
      <c r="D14" s="199" t="s">
        <v>108</v>
      </c>
      <c r="E14" s="200">
        <v>44530</v>
      </c>
      <c r="F14" s="200" t="s">
        <v>279</v>
      </c>
      <c r="G14" s="201" t="s">
        <v>280</v>
      </c>
      <c r="H14" s="201" t="s">
        <v>281</v>
      </c>
    </row>
    <row r="15" spans="2:12" ht="45" customHeight="1" x14ac:dyDescent="0.2">
      <c r="B15" s="202"/>
      <c r="C15" s="198" t="s">
        <v>282</v>
      </c>
      <c r="D15" s="199" t="s">
        <v>108</v>
      </c>
      <c r="E15" s="200">
        <v>44560</v>
      </c>
      <c r="F15" s="200">
        <v>44613</v>
      </c>
      <c r="G15" s="203" t="s">
        <v>283</v>
      </c>
      <c r="H15" s="201" t="s">
        <v>284</v>
      </c>
    </row>
    <row r="16" spans="2:12" ht="45" customHeight="1" x14ac:dyDescent="0.2">
      <c r="B16" s="202"/>
      <c r="C16" s="198" t="s">
        <v>113</v>
      </c>
      <c r="D16" s="199" t="s">
        <v>112</v>
      </c>
      <c r="E16" s="200">
        <v>44227</v>
      </c>
      <c r="F16" s="200">
        <v>44641</v>
      </c>
      <c r="G16" s="201" t="s">
        <v>285</v>
      </c>
      <c r="H16" s="201" t="s">
        <v>286</v>
      </c>
      <c r="L16" s="202"/>
    </row>
    <row r="17" spans="2:12" ht="15" customHeight="1" x14ac:dyDescent="0.2">
      <c r="C17" s="204"/>
      <c r="D17" s="204"/>
      <c r="E17" s="204"/>
      <c r="F17" s="204"/>
      <c r="G17" s="204"/>
      <c r="H17" s="204"/>
    </row>
    <row r="18" spans="2:12" ht="70.5" customHeight="1" x14ac:dyDescent="0.2">
      <c r="C18" s="205" t="s">
        <v>287</v>
      </c>
      <c r="D18" s="206" t="s">
        <v>101</v>
      </c>
      <c r="E18" s="206" t="s">
        <v>261</v>
      </c>
      <c r="F18" s="206" t="s">
        <v>262</v>
      </c>
      <c r="G18" s="206" t="s">
        <v>263</v>
      </c>
      <c r="H18" s="206" t="s">
        <v>264</v>
      </c>
    </row>
    <row r="19" spans="2:12" ht="45" customHeight="1" x14ac:dyDescent="0.2">
      <c r="B19" s="202"/>
      <c r="C19" s="207" t="s">
        <v>288</v>
      </c>
      <c r="D19" s="199" t="s">
        <v>110</v>
      </c>
      <c r="E19" s="208" t="s">
        <v>289</v>
      </c>
      <c r="F19" s="200" t="s">
        <v>268</v>
      </c>
      <c r="G19" s="201" t="s">
        <v>290</v>
      </c>
      <c r="H19" s="201" t="s">
        <v>270</v>
      </c>
      <c r="L19" s="209"/>
    </row>
    <row r="20" spans="2:12" ht="45" customHeight="1" x14ac:dyDescent="0.2">
      <c r="B20" s="202"/>
      <c r="C20" s="207" t="s">
        <v>291</v>
      </c>
      <c r="D20" s="199" t="s">
        <v>110</v>
      </c>
      <c r="E20" s="200">
        <v>44500</v>
      </c>
      <c r="F20" s="200" t="s">
        <v>265</v>
      </c>
      <c r="G20" s="201" t="s">
        <v>292</v>
      </c>
      <c r="H20" s="203" t="s">
        <v>273</v>
      </c>
      <c r="L20" s="209"/>
    </row>
    <row r="21" spans="2:12" ht="45" customHeight="1" x14ac:dyDescent="0.2">
      <c r="B21" s="202"/>
      <c r="C21" s="207" t="s">
        <v>293</v>
      </c>
      <c r="D21" s="199" t="s">
        <v>294</v>
      </c>
      <c r="E21" s="208" t="s">
        <v>289</v>
      </c>
      <c r="F21" s="200" t="s">
        <v>268</v>
      </c>
      <c r="G21" s="199" t="s">
        <v>295</v>
      </c>
      <c r="H21" s="203" t="s">
        <v>273</v>
      </c>
      <c r="L21" s="209"/>
    </row>
    <row r="22" spans="2:12" ht="45" customHeight="1" x14ac:dyDescent="0.2">
      <c r="B22" s="202"/>
      <c r="C22" s="207" t="s">
        <v>296</v>
      </c>
      <c r="D22" s="199" t="s">
        <v>110</v>
      </c>
      <c r="E22" s="200">
        <v>44530</v>
      </c>
      <c r="F22" s="200" t="s">
        <v>265</v>
      </c>
      <c r="G22" s="201" t="s">
        <v>297</v>
      </c>
      <c r="H22" s="203" t="s">
        <v>273</v>
      </c>
      <c r="L22" s="210"/>
    </row>
    <row r="23" spans="2:12" ht="45" customHeight="1" x14ac:dyDescent="0.2">
      <c r="C23" s="207" t="s">
        <v>252</v>
      </c>
      <c r="D23" s="199" t="s">
        <v>110</v>
      </c>
      <c r="E23" s="208" t="s">
        <v>289</v>
      </c>
      <c r="F23" s="208" t="s">
        <v>289</v>
      </c>
      <c r="G23" s="199" t="s">
        <v>298</v>
      </c>
      <c r="H23" s="201" t="s">
        <v>254</v>
      </c>
    </row>
    <row r="24" spans="2:12" ht="45" customHeight="1" x14ac:dyDescent="0.2">
      <c r="C24" s="207" t="s">
        <v>111</v>
      </c>
      <c r="D24" s="199" t="s">
        <v>110</v>
      </c>
      <c r="E24" s="208" t="s">
        <v>289</v>
      </c>
      <c r="F24" s="200" t="s">
        <v>268</v>
      </c>
      <c r="G24" s="201" t="s">
        <v>299</v>
      </c>
      <c r="H24" s="203" t="s">
        <v>273</v>
      </c>
    </row>
    <row r="25" spans="2:12" ht="45" customHeight="1" x14ac:dyDescent="0.2">
      <c r="C25" s="207" t="s">
        <v>300</v>
      </c>
      <c r="D25" s="199" t="s">
        <v>110</v>
      </c>
      <c r="E25" s="208" t="s">
        <v>289</v>
      </c>
      <c r="F25" s="200" t="s">
        <v>268</v>
      </c>
      <c r="G25" s="201" t="s">
        <v>301</v>
      </c>
      <c r="H25" s="201" t="s">
        <v>302</v>
      </c>
    </row>
    <row r="26" spans="2:12" ht="15" customHeight="1" x14ac:dyDescent="0.2"/>
    <row r="27" spans="2:12" ht="70.5" customHeight="1" x14ac:dyDescent="0.2">
      <c r="C27" s="211" t="s">
        <v>303</v>
      </c>
      <c r="D27" s="211" t="s">
        <v>101</v>
      </c>
      <c r="E27" s="212" t="s">
        <v>261</v>
      </c>
      <c r="F27" s="212" t="s">
        <v>262</v>
      </c>
      <c r="G27" s="211" t="s">
        <v>263</v>
      </c>
      <c r="H27" s="211" t="s">
        <v>264</v>
      </c>
    </row>
    <row r="28" spans="2:12" ht="45" customHeight="1" x14ac:dyDescent="0.2">
      <c r="C28" s="198" t="s">
        <v>109</v>
      </c>
      <c r="D28" s="199" t="s">
        <v>304</v>
      </c>
      <c r="E28" s="200">
        <v>44530</v>
      </c>
      <c r="F28" s="200" t="s">
        <v>268</v>
      </c>
      <c r="G28" s="201" t="s">
        <v>305</v>
      </c>
      <c r="H28" s="203" t="s">
        <v>273</v>
      </c>
    </row>
    <row r="29" spans="2:12" ht="45" customHeight="1" x14ac:dyDescent="0.2">
      <c r="B29" s="202"/>
      <c r="C29" s="213" t="s">
        <v>306</v>
      </c>
      <c r="D29" s="199" t="s">
        <v>108</v>
      </c>
      <c r="E29" s="200">
        <v>44575</v>
      </c>
      <c r="F29" s="200">
        <v>44627</v>
      </c>
      <c r="G29" s="214" t="s">
        <v>307</v>
      </c>
      <c r="H29" s="214" t="s">
        <v>308</v>
      </c>
    </row>
    <row r="30" spans="2:12" ht="45" customHeight="1" x14ac:dyDescent="0.2">
      <c r="B30" s="202"/>
      <c r="C30" s="198" t="s">
        <v>107</v>
      </c>
      <c r="D30" s="199" t="s">
        <v>106</v>
      </c>
      <c r="E30" s="200">
        <v>44592</v>
      </c>
      <c r="F30" s="200">
        <v>44641</v>
      </c>
      <c r="G30" s="201" t="s">
        <v>309</v>
      </c>
      <c r="H30" s="201" t="s">
        <v>310</v>
      </c>
    </row>
    <row r="31" spans="2:12" ht="45" customHeight="1" x14ac:dyDescent="0.2">
      <c r="C31" s="198" t="s">
        <v>105</v>
      </c>
      <c r="D31" s="199" t="s">
        <v>56</v>
      </c>
      <c r="E31" s="200">
        <v>44592</v>
      </c>
      <c r="F31" s="200">
        <v>44641</v>
      </c>
      <c r="G31" s="201" t="s">
        <v>309</v>
      </c>
      <c r="H31" s="201" t="s">
        <v>310</v>
      </c>
    </row>
    <row r="32" spans="2:12" ht="45" customHeight="1" x14ac:dyDescent="0.2">
      <c r="C32" s="198" t="s">
        <v>104</v>
      </c>
      <c r="D32" s="199" t="s">
        <v>61</v>
      </c>
      <c r="E32" s="200">
        <v>44592</v>
      </c>
      <c r="F32" s="200">
        <v>44641</v>
      </c>
      <c r="G32" s="201" t="s">
        <v>309</v>
      </c>
      <c r="H32" s="201" t="s">
        <v>310</v>
      </c>
    </row>
    <row r="33" spans="1:12" ht="45" customHeight="1" x14ac:dyDescent="0.2">
      <c r="C33" s="198" t="s">
        <v>103</v>
      </c>
      <c r="D33" s="199" t="s">
        <v>59</v>
      </c>
      <c r="E33" s="200">
        <v>44592</v>
      </c>
      <c r="F33" s="200">
        <v>44641</v>
      </c>
      <c r="G33" s="201" t="s">
        <v>309</v>
      </c>
      <c r="H33" s="201" t="s">
        <v>310</v>
      </c>
    </row>
    <row r="34" spans="1:12" ht="45" customHeight="1" x14ac:dyDescent="0.2">
      <c r="C34" s="198" t="s">
        <v>102</v>
      </c>
      <c r="D34" s="199" t="s">
        <v>58</v>
      </c>
      <c r="E34" s="200">
        <v>44592</v>
      </c>
      <c r="F34" s="200">
        <v>44641</v>
      </c>
      <c r="G34" s="201" t="s">
        <v>309</v>
      </c>
      <c r="H34" s="201" t="s">
        <v>310</v>
      </c>
    </row>
    <row r="35" spans="1:12" ht="15" customHeight="1" x14ac:dyDescent="0.2"/>
    <row r="36" spans="1:12" ht="71.25" customHeight="1" x14ac:dyDescent="0.2">
      <c r="C36" s="215" t="s">
        <v>311</v>
      </c>
      <c r="D36" s="215" t="s">
        <v>101</v>
      </c>
      <c r="E36" s="215" t="s">
        <v>261</v>
      </c>
      <c r="F36" s="215" t="s">
        <v>262</v>
      </c>
      <c r="G36" s="215" t="s">
        <v>263</v>
      </c>
      <c r="H36" s="215" t="s">
        <v>264</v>
      </c>
    </row>
    <row r="37" spans="1:12" ht="45" customHeight="1" x14ac:dyDescent="0.2">
      <c r="A37" s="216"/>
      <c r="B37" s="216"/>
      <c r="C37" s="198" t="s">
        <v>312</v>
      </c>
      <c r="D37" s="217" t="s">
        <v>100</v>
      </c>
      <c r="E37" s="218">
        <v>44500</v>
      </c>
      <c r="F37" s="218" t="s">
        <v>268</v>
      </c>
      <c r="G37" s="201" t="s">
        <v>313</v>
      </c>
      <c r="H37" s="203" t="s">
        <v>273</v>
      </c>
      <c r="I37" s="216"/>
      <c r="J37" s="216"/>
      <c r="L37" s="202"/>
    </row>
    <row r="38" spans="1:12" ht="45" customHeight="1" x14ac:dyDescent="0.2">
      <c r="B38" s="202"/>
      <c r="C38" s="198" t="s">
        <v>99</v>
      </c>
      <c r="D38" s="199" t="s">
        <v>98</v>
      </c>
      <c r="E38" s="200">
        <v>44619</v>
      </c>
      <c r="F38" s="200">
        <v>44648</v>
      </c>
      <c r="G38" s="201" t="s">
        <v>314</v>
      </c>
      <c r="H38" s="201" t="s">
        <v>315</v>
      </c>
    </row>
    <row r="39" spans="1:12" ht="21.75" customHeight="1" x14ac:dyDescent="0.2">
      <c r="C39" s="219"/>
      <c r="D39" s="219"/>
      <c r="E39" s="219"/>
      <c r="F39" s="219"/>
      <c r="G39" s="219"/>
      <c r="H39" s="219"/>
    </row>
    <row r="40" spans="1:12" ht="28.5" customHeight="1" x14ac:dyDescent="0.2">
      <c r="C40" s="256" t="s">
        <v>316</v>
      </c>
      <c r="D40" s="256"/>
      <c r="E40" s="256"/>
      <c r="F40" s="256"/>
      <c r="G40" s="256"/>
      <c r="H40" s="256"/>
    </row>
    <row r="41" spans="1:12" ht="24" customHeight="1" x14ac:dyDescent="0.2">
      <c r="C41" s="257" t="s">
        <v>317</v>
      </c>
      <c r="D41" s="257"/>
      <c r="E41" s="257"/>
      <c r="F41" s="257"/>
      <c r="G41" s="257"/>
      <c r="H41" s="257"/>
    </row>
    <row r="42" spans="1:12" ht="27.75" customHeight="1" x14ac:dyDescent="0.2">
      <c r="C42" s="253" t="s">
        <v>318</v>
      </c>
      <c r="D42" s="253"/>
      <c r="E42" s="253"/>
      <c r="F42" s="253"/>
      <c r="G42" s="253"/>
      <c r="H42" s="253"/>
    </row>
    <row r="43" spans="1:12" ht="27.75" customHeight="1" x14ac:dyDescent="0.2"/>
    <row r="44" spans="1:12" ht="27.75" customHeight="1" x14ac:dyDescent="0.2"/>
    <row r="45" spans="1:12" ht="27.75" customHeight="1" x14ac:dyDescent="0.2"/>
    <row r="46" spans="1:12" ht="27.75" customHeight="1" x14ac:dyDescent="0.2"/>
    <row r="47" spans="1:12" ht="27.75" customHeight="1" x14ac:dyDescent="0.2"/>
    <row r="48" spans="1:12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  <row r="53" ht="27.75" customHeight="1" x14ac:dyDescent="0.2"/>
    <row r="54" ht="27.75" customHeight="1" x14ac:dyDescent="0.2"/>
    <row r="55" ht="27.75" customHeight="1" x14ac:dyDescent="0.2"/>
    <row r="56" ht="27.75" customHeight="1" x14ac:dyDescent="0.2"/>
    <row r="57" ht="27.75" customHeight="1" x14ac:dyDescent="0.2"/>
    <row r="58" ht="27.75" customHeight="1" x14ac:dyDescent="0.2"/>
    <row r="59" ht="27.75" customHeight="1" x14ac:dyDescent="0.2"/>
    <row r="60" ht="27.75" customHeight="1" x14ac:dyDescent="0.2"/>
  </sheetData>
  <mergeCells count="6">
    <mergeCell ref="C42:H42"/>
    <mergeCell ref="C2:H2"/>
    <mergeCell ref="C3:H3"/>
    <mergeCell ref="C4:H4"/>
    <mergeCell ref="C40:H40"/>
    <mergeCell ref="C41:H41"/>
  </mergeCells>
  <printOptions horizontalCentered="1"/>
  <pageMargins left="3.937007874015748E-2" right="3.937007874015748E-2" top="0.55118110236220474" bottom="0.55118110236220474" header="0.11811023622047245" footer="0.11811023622047245"/>
  <pageSetup scale="4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DÉTAILS</vt:lpstr>
      <vt:lpstr>SOMMAIRE</vt:lpstr>
      <vt:lpstr>CALENDRIER</vt:lpstr>
      <vt:lpstr>Sheet1</vt:lpstr>
      <vt:lpstr>REÇU CQ</vt:lpstr>
      <vt:lpstr>DÉTAILS!Print_Area</vt:lpstr>
      <vt:lpstr>'REÇU CQ'!Print_Area</vt:lpstr>
      <vt:lpstr>SOMMAIRE!Print_Titles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Admin Netbook</cp:lastModifiedBy>
  <cp:revision/>
  <cp:lastPrinted>2025-04-28T19:42:22Z</cp:lastPrinted>
  <dcterms:created xsi:type="dcterms:W3CDTF">2008-09-10T12:13:18Z</dcterms:created>
  <dcterms:modified xsi:type="dcterms:W3CDTF">2025-05-28T00:18:27Z</dcterms:modified>
  <cp:category/>
  <cp:contentStatus/>
</cp:coreProperties>
</file>